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8BB3E60F-DFA9-4346-AC7E-2B145194076D}" xr6:coauthVersionLast="47" xr6:coauthVersionMax="47" xr10:uidLastSave="{00000000-0000-0000-0000-000000000000}"/>
  <bookViews>
    <workbookView xWindow="-120" yWindow="-120" windowWidth="20730" windowHeight="11040" xr2:uid="{83704802-1ADA-4388-BDFA-15DFD8466045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Port_C1!$C$6:$H$114</definedName>
    <definedName name="IN" localSheetId="0">#REF!</definedName>
    <definedName name="IN">#REF!</definedName>
    <definedName name="_xlnm.Print_Area" localSheetId="0">Port_C1!$B$2:$H$153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H156" i="1"/>
  <c r="H155" i="1"/>
  <c r="H165" i="1" s="1"/>
  <c r="F152" i="1"/>
  <c r="F151" i="1"/>
  <c r="F150" i="1"/>
  <c r="F149" i="1"/>
  <c r="F148" i="1"/>
  <c r="F147" i="1"/>
  <c r="F144" i="1"/>
  <c r="F142" i="1"/>
  <c r="F141" i="1"/>
  <c r="F125" i="1"/>
  <c r="F115" i="1"/>
  <c r="L13" i="1"/>
  <c r="L12" i="1"/>
  <c r="L11" i="1"/>
  <c r="L10" i="1"/>
  <c r="L9" i="1"/>
  <c r="L8" i="1"/>
  <c r="L14" i="1" s="1"/>
  <c r="L7" i="1"/>
  <c r="G125" i="1" l="1"/>
  <c r="G151" i="1"/>
  <c r="H166" i="1"/>
  <c r="H153" i="1"/>
  <c r="F127" i="1"/>
  <c r="G159" i="1" s="1"/>
  <c r="G155" i="1"/>
  <c r="G142" i="1"/>
  <c r="F143" i="1"/>
  <c r="G143" i="1" s="1"/>
  <c r="G150" i="1" l="1"/>
  <c r="G162" i="1"/>
  <c r="G158" i="1"/>
  <c r="G78" i="1"/>
  <c r="G45" i="1"/>
  <c r="G60" i="1"/>
  <c r="G161" i="1"/>
  <c r="G152" i="1"/>
  <c r="G148" i="1"/>
  <c r="G84" i="1"/>
  <c r="G20" i="1"/>
  <c r="G123" i="1"/>
  <c r="G107" i="1"/>
  <c r="G99" i="1"/>
  <c r="G91" i="1"/>
  <c r="G83" i="1"/>
  <c r="G75" i="1"/>
  <c r="G67" i="1"/>
  <c r="G59" i="1"/>
  <c r="G51" i="1"/>
  <c r="G43" i="1"/>
  <c r="G35" i="1"/>
  <c r="G27" i="1"/>
  <c r="G19" i="1"/>
  <c r="G13" i="1"/>
  <c r="G9" i="1"/>
  <c r="G160" i="1"/>
  <c r="G119" i="1"/>
  <c r="G106" i="1"/>
  <c r="G98" i="1"/>
  <c r="G90" i="1"/>
  <c r="G82" i="1"/>
  <c r="G66" i="1"/>
  <c r="G58" i="1"/>
  <c r="G50" i="1"/>
  <c r="G42" i="1"/>
  <c r="G34" i="1"/>
  <c r="G26" i="1"/>
  <c r="G18" i="1"/>
  <c r="G115" i="1"/>
  <c r="G105" i="1"/>
  <c r="G97" i="1"/>
  <c r="G89" i="1"/>
  <c r="G81" i="1"/>
  <c r="G73" i="1"/>
  <c r="G65" i="1"/>
  <c r="G57" i="1"/>
  <c r="G41" i="1"/>
  <c r="G33" i="1"/>
  <c r="G25" i="1"/>
  <c r="G17" i="1"/>
  <c r="G8" i="1"/>
  <c r="G164" i="1"/>
  <c r="G156" i="1"/>
  <c r="G165" i="1" s="1"/>
  <c r="G74" i="1"/>
  <c r="G146" i="1"/>
  <c r="G104" i="1"/>
  <c r="G96" i="1"/>
  <c r="G88" i="1"/>
  <c r="G80" i="1"/>
  <c r="G72" i="1"/>
  <c r="G64" i="1"/>
  <c r="G56" i="1"/>
  <c r="G48" i="1"/>
  <c r="G40" i="1"/>
  <c r="G32" i="1"/>
  <c r="G24" i="1"/>
  <c r="G16" i="1"/>
  <c r="G145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10" i="1"/>
  <c r="G102" i="1"/>
  <c r="G94" i="1"/>
  <c r="G86" i="1"/>
  <c r="G70" i="1"/>
  <c r="G62" i="1"/>
  <c r="G54" i="1"/>
  <c r="G46" i="1"/>
  <c r="G38" i="1"/>
  <c r="G30" i="1"/>
  <c r="G22" i="1"/>
  <c r="G109" i="1"/>
  <c r="G101" i="1"/>
  <c r="G93" i="1"/>
  <c r="G85" i="1"/>
  <c r="G77" i="1"/>
  <c r="G69" i="1"/>
  <c r="G61" i="1"/>
  <c r="G53" i="1"/>
  <c r="G37" i="1"/>
  <c r="G29" i="1"/>
  <c r="G21" i="1"/>
  <c r="G14" i="1"/>
  <c r="G10" i="1"/>
  <c r="G108" i="1"/>
  <c r="G100" i="1"/>
  <c r="G92" i="1"/>
  <c r="G76" i="1"/>
  <c r="G68" i="1"/>
  <c r="G52" i="1"/>
  <c r="G44" i="1"/>
  <c r="G36" i="1"/>
  <c r="G28" i="1"/>
  <c r="G49" i="1"/>
  <c r="G12" i="1"/>
  <c r="G144" i="1"/>
  <c r="G163" i="1"/>
  <c r="G149" i="1"/>
  <c r="G157" i="1"/>
  <c r="G147" i="1"/>
  <c r="G141" i="1"/>
  <c r="F153" i="1"/>
  <c r="G153" i="1" l="1"/>
</calcChain>
</file>

<file path=xl/sharedStrings.xml><?xml version="1.0" encoding="utf-8"?>
<sst xmlns="http://schemas.openxmlformats.org/spreadsheetml/2006/main" count="536" uniqueCount="289">
  <si>
    <t>NAME OF PENSION FUND</t>
  </si>
  <si>
    <t>ADITYA BIRLA SUN LIFE PENSION FUND MANAGEMENT LIMITED</t>
  </si>
  <si>
    <t>C-TIER I</t>
  </si>
  <si>
    <t>SCHEME NAME</t>
  </si>
  <si>
    <t>Scheme C TIER 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</si>
  <si>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</si>
  <si>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</si>
  <si>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</si>
  <si>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</si>
  <si>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</si>
  <si>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</si>
  <si>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</si>
  <si>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</si>
  <si>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</si>
  <si>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</si>
  <si>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</si>
  <si>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</si>
  <si>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</si>
  <si>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</si>
  <si>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</si>
  <si>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</si>
  <si>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</si>
  <si>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</si>
  <si>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</si>
  <si>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</si>
  <si>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</si>
  <si>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</si>
  <si>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INE031A08970</t>
  </si>
  <si>
    <t>6.90 HUDCO 06.05.2030</t>
  </si>
  <si>
    <t>[ICRA]AA+</t>
  </si>
  <si>
    <t>INE040A08393</t>
  </si>
  <si>
    <t>8.44% HDFC Bank 28-Dec-2028</t>
  </si>
  <si>
    <t>Monetary intermediation of commercial banks, saving banks. postal savings</t>
  </si>
  <si>
    <t>IND AAA</t>
  </si>
  <si>
    <t>INE040A08666</t>
  </si>
  <si>
    <t>7.80 HDFC Bank 03-05-2033 (US-002)</t>
  </si>
  <si>
    <t>IND AA+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</si>
  <si>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</si>
  <si>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</si>
  <si>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</si>
  <si>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</si>
  <si>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</si>
  <si>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</si>
  <si>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</si>
  <si>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</si>
  <si>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</si>
  <si>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</si>
  <si>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</si>
  <si>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</si>
  <si>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</si>
  <si>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</si>
  <si>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</si>
  <si>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</si>
  <si>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</si>
  <si>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</si>
  <si>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</si>
  <si>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</si>
  <si>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</si>
  <si>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</si>
  <si>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</si>
  <si>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</si>
  <si>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</si>
  <si>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</si>
  <si>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INE053F08494</t>
  </si>
  <si>
    <t>6.78 IRFC 30.04.2030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</si>
  <si>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</si>
  <si>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</si>
  <si>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</si>
  <si>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</si>
  <si>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</si>
  <si>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</si>
  <si>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</si>
  <si>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</si>
  <si>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</si>
  <si>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</si>
  <si>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</si>
  <si>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</si>
  <si>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</si>
  <si>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</si>
  <si>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</si>
  <si>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</si>
  <si>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</si>
  <si>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</si>
  <si>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</si>
  <si>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</si>
  <si>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</si>
  <si>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</si>
  <si>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</si>
  <si>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</si>
  <si>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</si>
  <si>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</si>
  <si>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</si>
  <si>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</si>
  <si>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</si>
  <si>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</si>
  <si>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</si>
  <si>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</si>
  <si>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</si>
  <si>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</si>
  <si>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</si>
  <si>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</si>
  <si>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</si>
  <si>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</si>
  <si>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</si>
  <si>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</si>
  <si>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</si>
  <si>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</si>
  <si>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</si>
  <si>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</si>
  <si>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</si>
  <si>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</si>
  <si>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</si>
  <si>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</si>
  <si>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</si>
  <si>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</si>
  <si>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</si>
  <si>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</si>
  <si>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</si>
  <si>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</si>
  <si>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</si>
  <si>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</si>
  <si>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</si>
  <si>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</si>
  <si>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</si>
  <si>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</si>
  <si>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</si>
  <si>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</si>
  <si>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</si>
  <si>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</si>
  <si>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</si>
  <si>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</si>
  <si>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</si>
  <si>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</si>
  <si>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</si>
  <si>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</si>
  <si>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</si>
  <si>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</si>
  <si>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</si>
  <si>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</si>
  <si>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</si>
  <si>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</si>
  <si>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</si>
  <si>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</si>
  <si>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</si>
  <si>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</si>
  <si>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</si>
  <si>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</si>
  <si>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</si>
  <si>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</si>
  <si>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</si>
  <si>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</si>
  <si>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</si>
  <si>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</si>
  <si>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</si>
  <si>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</si>
  <si>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</si>
  <si>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</si>
  <si>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</si>
  <si>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</si>
  <si>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</si>
  <si>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</si>
  <si>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</si>
  <si>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</si>
  <si>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</si>
  <si>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</si>
  <si>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</si>
  <si>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</si>
  <si>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</si>
  <si>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</si>
  <si>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</si>
  <si>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</si>
  <si>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</si>
  <si>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</si>
  <si>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</si>
  <si>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</si>
  <si>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</si>
  <si>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INE514E08FC4</t>
  </si>
  <si>
    <t>08.12% EXIM 25-April-2031</t>
  </si>
  <si>
    <t>INE514E08FH3</t>
  </si>
  <si>
    <t>7.02 EXIM 25.11.2031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</si>
  <si>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</si>
  <si>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</si>
  <si>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</si>
  <si>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</si>
  <si>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</si>
  <si>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</si>
  <si>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</si>
  <si>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</si>
  <si>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</si>
  <si>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</si>
  <si>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</si>
  <si>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</si>
  <si>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</si>
  <si>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</si>
  <si>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</si>
  <si>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02A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</si>
  <si>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</si>
  <si>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</si>
  <si>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</si>
  <si>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</si>
  <si>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</si>
  <si>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</si>
  <si>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</si>
  <si>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</si>
  <si>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</si>
  <si>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</si>
  <si>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NCA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</si>
  <si>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</si>
  <si>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</si>
  <si>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</si>
  <si>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</si>
  <si>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</si>
  <si>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</si>
  <si>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</si>
  <si>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</si>
  <si>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</si>
  <si>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</si>
  <si>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</si>
  <si>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</si>
  <si>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</si>
  <si>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</si>
  <si>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</si>
  <si>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</si>
  <si>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</si>
  <si>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</si>
  <si>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</si>
  <si>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</si>
  <si>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</si>
  <si>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</si>
  <si>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Infrastructure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</si>
  <si>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</si>
  <si>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</si>
  <si>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</si>
  <si>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</si>
  <si>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</si>
  <si>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</si>
  <si>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</si>
  <si>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</si>
  <si>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</si>
  <si>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</si>
  <si>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</si>
  <si>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</si>
  <si>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GOI</t>
  </si>
  <si>
    <t>INE906B07IH3</t>
  </si>
  <si>
    <t>7.03% NHAI 2040  (Secured) 15-Dec-2040</t>
  </si>
  <si>
    <t>SDL</t>
  </si>
  <si>
    <t>INE906B07IY8</t>
  </si>
  <si>
    <t>7.26 NHAI 10.08.2038</t>
  </si>
  <si>
    <t>INE906B07IZ5</t>
  </si>
  <si>
    <t>7.05 NHAI 28.09.2041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</si>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</sst>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9" fillId="0" borderId="0" xfId="3" quotePrefix="1" applyFont="1" applyFill="1" applyBorder="1"/>
    <xf numFmtId="0" fontId="9" fillId="0" borderId="0" xfId="2" applyFont="1"/>
    <xf numFmtId="0" fontId="9" fillId="0" borderId="0" xfId="0" applyFont="1" applyAlignment="1">
      <alignment vertical="top"/>
    </xf>
    <xf numFmtId="0" fontId="10" fillId="2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3" borderId="5" xfId="2" applyFont="1" applyFill="1" applyBorder="1"/>
    <xf numFmtId="166" fontId="3" fillId="3" borderId="5" xfId="1" applyNumberFormat="1" applyFont="1" applyFill="1" applyBorder="1"/>
    <xf numFmtId="164" fontId="11" fillId="0" borderId="0" xfId="3" quotePrefix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2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3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164" fontId="2" fillId="0" borderId="5" xfId="2" applyNumberFormat="1" applyBorder="1"/>
    <xf numFmtId="10" fontId="1" fillId="0" borderId="5" xfId="1" applyNumberFormat="1" applyFont="1" applyBorder="1"/>
    <xf numFmtId="4" fontId="6" fillId="0" borderId="0" xfId="2" applyNumberFormat="1" applyFont="1"/>
    <xf numFmtId="10" fontId="6" fillId="0" borderId="0" xfId="1" applyNumberFormat="1" applyFont="1" applyBorder="1"/>
    <xf numFmtId="0" fontId="14" fillId="0" borderId="0" xfId="2" applyFont="1"/>
    <xf numFmtId="164" fontId="9" fillId="0" borderId="0" xfId="3" quotePrefix="1" applyFont="1" applyBorder="1"/>
    <xf numFmtId="0" fontId="14" fillId="0" borderId="0" xfId="0" applyFont="1" applyAlignment="1">
      <alignment vertical="top"/>
    </xf>
    <xf numFmtId="164" fontId="14" fillId="0" borderId="0" xfId="3" applyFont="1" applyBorder="1"/>
    <xf numFmtId="10" fontId="3" fillId="0" borderId="0" xfId="1" applyNumberFormat="1" applyFont="1" applyBorder="1"/>
    <xf numFmtId="2" fontId="3" fillId="0" borderId="0" xfId="2" applyNumberFormat="1" applyFont="1"/>
    <xf numFmtId="9" fontId="6" fillId="0" borderId="0" xfId="1" applyFont="1" applyBorder="1"/>
    <xf numFmtId="0" fontId="3" fillId="0" borderId="0" xfId="2" applyFont="1"/>
  </cellXfs>
  <cellStyles count="5">
    <cellStyle name="Comma 2 7" xfId="3" xr:uid="{2132C372-AF9B-4667-8D9A-45D3A444F912}"/>
    <cellStyle name="Normal" xfId="0" builtinId="0"/>
    <cellStyle name="Normal 2 7" xfId="2" xr:uid="{B86036A6-F770-4535-AE9D-042F13F9CE17}"/>
    <cellStyle name="Percent" xfId="1" builtinId="5"/>
    <cellStyle name="Percent 2 6" xfId="4" xr:uid="{CAC73A93-687D-43BD-9F97-22DCD32F81D6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ED1A3-2851-4E04-A81A-F3E0794D200C}" name="Table1345676857" displayName="Table1345676857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2B9B1FAB-16AB-428D-B70D-CAFF5261115F}" name="ISIN No." dataDxfId="6"/>
    <tableColumn id="2" xr3:uid="{3EF625F2-E82C-4AF8-BE9A-A92B4BF00C9A}" name="Name of the Instrument" dataDxfId="5"/>
    <tableColumn id="3" xr3:uid="{F9D93355-122C-47E3-A9C2-D27BDC578E63}" name="Industry " dataDxfId="4"/>
    <tableColumn id="4" xr3:uid="{C9BE9215-009C-4DD8-9454-A586DE63E7AA}" name="Quantity" dataDxfId="3"/>
    <tableColumn id="5" xr3:uid="{EE9DCF24-5A35-4E0C-ABCA-D0E38A259406}" name="Market Value" dataDxfId="2"/>
    <tableColumn id="6" xr3:uid="{81682CB5-E875-4CDA-901F-761F9916ED6F}" name="% of Portfolio" dataDxfId="1" dataCellStyle="Percent">
      <calculatedColumnFormula>+F7/$F$127</calculatedColumnFormula>
    </tableColumn>
    <tableColumn id="7" xr3:uid="{D32CF51A-7B3D-49CB-A93A-97A6817D79C9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98F2-A44B-4DE0-80A5-706373B4C118}">
  <sheetPr>
    <tabColor rgb="FF7030A0"/>
  </sheetPr>
  <dimension ref="A1:L176"/>
  <sheetViews>
    <sheetView showGridLines="0" tabSelected="1" zoomScale="90" zoomScaleNormal="90" zoomScaleSheetLayoutView="89" workbookViewId="0">
      <selection activeCell="D3" sqref="D3"/>
    </sheetView>
  </sheetViews>
  <sheetFormatPr defaultRowHeight="15" x14ac:dyDescent="0.25"/>
  <cols>
    <col min="1" max="1" width="11.28515625" style="4" customWidth="1"/>
    <col min="2" max="2" width="16.5703125" style="4" customWidth="1"/>
    <col min="3" max="3" width="52.7109375" style="4" customWidth="1"/>
    <col min="4" max="4" width="62" style="4" customWidth="1"/>
    <col min="5" max="5" width="19.42578125" style="63" customWidth="1"/>
    <col min="6" max="6" width="29.5703125" style="4" customWidth="1"/>
    <col min="7" max="7" width="20.5703125" style="66" customWidth="1"/>
    <col min="8" max="8" width="23.28515625" style="4" bestFit="1" customWidth="1"/>
    <col min="9" max="9" width="12" style="4" bestFit="1" customWidth="1"/>
    <col min="10" max="10" width="12.85546875" style="4" bestFit="1" customWidth="1"/>
    <col min="11" max="11" width="13.7109375" style="4" bestFit="1" customWidth="1"/>
    <col min="12" max="12" width="16.140625" style="4" bestFit="1" customWidth="1"/>
    <col min="13" max="13" width="14" style="4" bestFit="1" customWidth="1"/>
    <col min="14" max="14" width="9.140625" style="4"/>
    <col min="15" max="15" width="10" style="4" bestFit="1" customWidth="1"/>
    <col min="16" max="16384" width="9.140625" style="4"/>
  </cols>
  <sheetData>
    <row r="1" spans="1:12" s="1" customFormat="1" x14ac:dyDescent="0.25">
      <c r="E1" s="2"/>
      <c r="G1" s="3"/>
      <c r="J1" s="4"/>
      <c r="K1" s="4"/>
      <c r="L1" s="4"/>
    </row>
    <row r="2" spans="1:12" s="1" customFormat="1" x14ac:dyDescent="0.25">
      <c r="B2" s="5" t="s">
        <v>0</v>
      </c>
      <c r="D2" s="6" t="s">
        <v>1</v>
      </c>
      <c r="E2" s="2"/>
      <c r="G2" s="3"/>
      <c r="J2" s="4"/>
      <c r="K2" s="4"/>
      <c r="L2" s="4"/>
    </row>
    <row r="3" spans="1:12" s="1" customFormat="1" x14ac:dyDescent="0.25">
      <c r="A3" s="7" t="s">
        <v>2</v>
      </c>
      <c r="B3" s="5" t="s">
        <v>3</v>
      </c>
      <c r="D3" s="5" t="s">
        <v>4</v>
      </c>
      <c r="E3" s="2"/>
      <c r="G3" s="8"/>
      <c r="J3" s="4"/>
      <c r="K3" s="4"/>
      <c r="L3" s="4"/>
    </row>
    <row r="4" spans="1:12" s="1" customFormat="1" x14ac:dyDescent="0.25">
      <c r="B4" s="5" t="s">
        <v>5</v>
      </c>
      <c r="D4" s="9" t="s">
        <v>6</v>
      </c>
      <c r="E4" s="2"/>
      <c r="G4" s="8"/>
      <c r="J4" s="4"/>
      <c r="K4" s="4"/>
      <c r="L4" s="4"/>
    </row>
    <row r="5" spans="1:12" s="1" customFormat="1" x14ac:dyDescent="0.25">
      <c r="E5" s="2"/>
      <c r="G5" s="8"/>
      <c r="J5" s="4"/>
      <c r="K5" s="4"/>
      <c r="L5" s="4"/>
    </row>
    <row r="6" spans="1:12" s="1" customFormat="1" x14ac:dyDescent="0.25">
      <c r="B6" s="10" t="s">
        <v>7</v>
      </c>
      <c r="C6" s="11" t="s">
        <v>8</v>
      </c>
      <c r="D6" s="11" t="s">
        <v>9</v>
      </c>
      <c r="E6" s="12" t="s">
        <v>10</v>
      </c>
      <c r="F6" s="11" t="s">
        <v>11</v>
      </c>
      <c r="G6" s="13" t="s">
        <v>12</v>
      </c>
      <c r="H6" s="14" t="s">
        <v>13</v>
      </c>
      <c r="J6" s="4"/>
      <c r="K6" s="4"/>
      <c r="L6" s="4"/>
    </row>
    <row r="7" spans="1:12" s="1" customFormat="1" x14ac:dyDescent="0.25">
      <c r="A7" s="15"/>
      <c r="B7" s="16" t="s">
        <v>14</v>
      </c>
      <c r="C7" s="17" t="s">
        <v>15</v>
      </c>
      <c r="D7" s="17" t="s">
        <v>16</v>
      </c>
      <c r="E7" s="18">
        <v>480</v>
      </c>
      <c r="F7" s="18">
        <v>50119296</v>
      </c>
      <c r="G7" s="19">
        <f t="shared" ref="G7:G70" si="0">+F7/$F$127</f>
        <v>4.2826135920648418E-3</v>
      </c>
      <c r="H7" s="20" t="s">
        <v>17</v>
      </c>
      <c r="J7" s="4"/>
      <c r="K7" s="21" t="s">
        <v>17</v>
      </c>
      <c r="L7" s="22">
        <f t="shared" ref="L7:L13" si="1">SUMIF($H$7:$H$114,K7,$F$7:$F$114)</f>
        <v>7905084102</v>
      </c>
    </row>
    <row r="8" spans="1:12" s="1" customFormat="1" x14ac:dyDescent="0.25">
      <c r="A8" s="15"/>
      <c r="B8" s="16" t="s">
        <v>18</v>
      </c>
      <c r="C8" s="17" t="s">
        <v>19</v>
      </c>
      <c r="D8" s="17" t="s">
        <v>16</v>
      </c>
      <c r="E8" s="18">
        <v>65</v>
      </c>
      <c r="F8" s="18">
        <v>68722940</v>
      </c>
      <c r="G8" s="19">
        <f t="shared" si="0"/>
        <v>5.8722651836661194E-3</v>
      </c>
      <c r="H8" s="20" t="s">
        <v>20</v>
      </c>
      <c r="J8" s="4"/>
      <c r="K8" s="21" t="s">
        <v>21</v>
      </c>
      <c r="L8" s="22">
        <f t="shared" si="1"/>
        <v>52226876</v>
      </c>
    </row>
    <row r="9" spans="1:12" s="1" customFormat="1" x14ac:dyDescent="0.25">
      <c r="A9" s="15"/>
      <c r="B9" s="16" t="s">
        <v>22</v>
      </c>
      <c r="C9" s="17" t="s">
        <v>23</v>
      </c>
      <c r="D9" s="17" t="s">
        <v>16</v>
      </c>
      <c r="E9" s="18">
        <v>446</v>
      </c>
      <c r="F9" s="18">
        <v>471108462</v>
      </c>
      <c r="G9" s="19">
        <f t="shared" si="0"/>
        <v>4.0255463737917691E-2</v>
      </c>
      <c r="H9" s="20" t="s">
        <v>20</v>
      </c>
      <c r="J9" s="4"/>
      <c r="K9" s="21" t="s">
        <v>20</v>
      </c>
      <c r="L9" s="22">
        <f t="shared" si="1"/>
        <v>1570747069.8</v>
      </c>
    </row>
    <row r="10" spans="1:12" s="1" customFormat="1" x14ac:dyDescent="0.25">
      <c r="A10" s="15"/>
      <c r="B10" s="16" t="s">
        <v>24</v>
      </c>
      <c r="C10" s="17" t="s">
        <v>25</v>
      </c>
      <c r="D10" s="17" t="s">
        <v>16</v>
      </c>
      <c r="E10" s="18">
        <v>2500</v>
      </c>
      <c r="F10" s="18">
        <v>250988750</v>
      </c>
      <c r="G10" s="19">
        <f t="shared" si="0"/>
        <v>2.1446586803720559E-2</v>
      </c>
      <c r="H10" s="20" t="s">
        <v>20</v>
      </c>
      <c r="J10" s="4"/>
      <c r="K10" s="21" t="s">
        <v>26</v>
      </c>
      <c r="L10" s="22">
        <f t="shared" si="1"/>
        <v>0</v>
      </c>
    </row>
    <row r="11" spans="1:12" s="1" customFormat="1" x14ac:dyDescent="0.25">
      <c r="A11" s="15"/>
      <c r="B11" s="16" t="s">
        <v>27</v>
      </c>
      <c r="C11" s="17" t="s">
        <v>28</v>
      </c>
      <c r="D11" s="17" t="s">
        <v>16</v>
      </c>
      <c r="E11" s="18">
        <v>1500</v>
      </c>
      <c r="F11" s="18">
        <v>150680850</v>
      </c>
      <c r="G11" s="19">
        <f t="shared" si="0"/>
        <v>1.2875437361967008E-2</v>
      </c>
      <c r="H11" s="20" t="s">
        <v>20</v>
      </c>
      <c r="J11" s="4"/>
      <c r="K11" s="23" t="s">
        <v>29</v>
      </c>
      <c r="L11" s="22">
        <f t="shared" si="1"/>
        <v>126805765</v>
      </c>
    </row>
    <row r="12" spans="1:12" s="1" customFormat="1" x14ac:dyDescent="0.25">
      <c r="A12" s="15"/>
      <c r="B12" s="16" t="s">
        <v>30</v>
      </c>
      <c r="C12" s="17" t="s">
        <v>31</v>
      </c>
      <c r="D12" s="17" t="s">
        <v>32</v>
      </c>
      <c r="E12" s="18">
        <v>22</v>
      </c>
      <c r="F12" s="18">
        <v>22999922</v>
      </c>
      <c r="G12" s="19">
        <f t="shared" si="0"/>
        <v>1.9653065073705583E-3</v>
      </c>
      <c r="H12" s="20" t="s">
        <v>17</v>
      </c>
      <c r="J12" s="4"/>
      <c r="K12" s="23" t="s">
        <v>33</v>
      </c>
      <c r="L12" s="22">
        <f t="shared" si="1"/>
        <v>620790086</v>
      </c>
    </row>
    <row r="13" spans="1:12" s="1" customFormat="1" x14ac:dyDescent="0.25">
      <c r="A13" s="15"/>
      <c r="B13" s="16" t="s">
        <v>34</v>
      </c>
      <c r="C13" s="17" t="s">
        <v>35</v>
      </c>
      <c r="D13" s="17" t="s">
        <v>32</v>
      </c>
      <c r="E13" s="18">
        <v>500</v>
      </c>
      <c r="F13" s="18">
        <v>51701350</v>
      </c>
      <c r="G13" s="19">
        <f t="shared" si="0"/>
        <v>4.4177975731762393E-3</v>
      </c>
      <c r="H13" s="20" t="s">
        <v>17</v>
      </c>
      <c r="J13" s="4"/>
      <c r="K13" s="4" t="s">
        <v>36</v>
      </c>
      <c r="L13" s="22">
        <f t="shared" si="1"/>
        <v>153583500</v>
      </c>
    </row>
    <row r="14" spans="1:12" s="1" customFormat="1" x14ac:dyDescent="0.25">
      <c r="A14" s="15"/>
      <c r="B14" s="16" t="s">
        <v>37</v>
      </c>
      <c r="C14" s="17" t="s">
        <v>38</v>
      </c>
      <c r="D14" s="17" t="s">
        <v>32</v>
      </c>
      <c r="E14" s="18">
        <v>50</v>
      </c>
      <c r="F14" s="18">
        <v>49978450</v>
      </c>
      <c r="G14" s="19">
        <f t="shared" si="0"/>
        <v>4.27057852688779E-3</v>
      </c>
      <c r="H14" s="20" t="s">
        <v>17</v>
      </c>
      <c r="J14" s="4"/>
      <c r="K14" s="23"/>
      <c r="L14" s="4">
        <f>SUM(L7:L13)</f>
        <v>10429237398.799999</v>
      </c>
    </row>
    <row r="15" spans="1:12" s="1" customFormat="1" x14ac:dyDescent="0.25">
      <c r="A15" s="15"/>
      <c r="B15" s="16" t="s">
        <v>39</v>
      </c>
      <c r="C15" s="17" t="s">
        <v>40</v>
      </c>
      <c r="D15" s="17" t="s">
        <v>32</v>
      </c>
      <c r="E15" s="18">
        <v>1980</v>
      </c>
      <c r="F15" s="18">
        <v>206471826</v>
      </c>
      <c r="G15" s="19">
        <f t="shared" si="0"/>
        <v>1.7642686928524436E-2</v>
      </c>
      <c r="H15" s="20" t="s">
        <v>17</v>
      </c>
      <c r="J15" s="4"/>
      <c r="K15" s="23"/>
      <c r="L15" s="4"/>
    </row>
    <row r="16" spans="1:12" s="1" customFormat="1" x14ac:dyDescent="0.25">
      <c r="A16" s="15"/>
      <c r="B16" s="16" t="s">
        <v>41</v>
      </c>
      <c r="C16" s="17" t="s">
        <v>42</v>
      </c>
      <c r="D16" s="17" t="s">
        <v>32</v>
      </c>
      <c r="E16" s="18">
        <v>450</v>
      </c>
      <c r="F16" s="18">
        <v>46425105</v>
      </c>
      <c r="G16" s="19">
        <f t="shared" si="0"/>
        <v>3.9669508862621985E-3</v>
      </c>
      <c r="H16" s="20" t="s">
        <v>17</v>
      </c>
      <c r="J16" s="4"/>
      <c r="K16" s="23"/>
      <c r="L16" s="4"/>
    </row>
    <row r="17" spans="1:12" s="1" customFormat="1" x14ac:dyDescent="0.25">
      <c r="A17" s="15"/>
      <c r="B17" s="16" t="s">
        <v>43</v>
      </c>
      <c r="C17" s="17" t="s">
        <v>44</v>
      </c>
      <c r="D17" s="17" t="s">
        <v>16</v>
      </c>
      <c r="E17" s="18">
        <v>50</v>
      </c>
      <c r="F17" s="18">
        <v>52927700</v>
      </c>
      <c r="G17" s="19">
        <f t="shared" si="0"/>
        <v>4.5225872170417229E-3</v>
      </c>
      <c r="H17" s="20" t="s">
        <v>17</v>
      </c>
      <c r="J17" s="4"/>
      <c r="K17" s="23"/>
      <c r="L17" s="4"/>
    </row>
    <row r="18" spans="1:12" s="1" customFormat="1" x14ac:dyDescent="0.25">
      <c r="A18" s="15"/>
      <c r="B18" s="16" t="s">
        <v>45</v>
      </c>
      <c r="C18" s="17" t="s">
        <v>46</v>
      </c>
      <c r="D18" s="17" t="s">
        <v>16</v>
      </c>
      <c r="E18" s="18">
        <v>6</v>
      </c>
      <c r="F18" s="18">
        <v>6217428</v>
      </c>
      <c r="G18" s="19">
        <f t="shared" si="0"/>
        <v>5.3126926723959819E-4</v>
      </c>
      <c r="H18" s="20" t="s">
        <v>17</v>
      </c>
      <c r="J18" s="4"/>
      <c r="K18" s="23"/>
      <c r="L18" s="4"/>
    </row>
    <row r="19" spans="1:12" s="1" customFormat="1" x14ac:dyDescent="0.25">
      <c r="A19" s="15"/>
      <c r="B19" s="16" t="s">
        <v>47</v>
      </c>
      <c r="C19" s="17" t="s">
        <v>48</v>
      </c>
      <c r="D19" s="17" t="s">
        <v>16</v>
      </c>
      <c r="E19" s="18">
        <v>95</v>
      </c>
      <c r="F19" s="18">
        <v>98097095</v>
      </c>
      <c r="G19" s="19">
        <f t="shared" si="0"/>
        <v>8.3822396944497387E-3</v>
      </c>
      <c r="H19" s="20" t="s">
        <v>17</v>
      </c>
      <c r="J19" s="4"/>
      <c r="K19" s="23"/>
      <c r="L19" s="4"/>
    </row>
    <row r="20" spans="1:12" s="1" customFormat="1" x14ac:dyDescent="0.25">
      <c r="A20" s="15"/>
      <c r="B20" s="16" t="s">
        <v>49</v>
      </c>
      <c r="C20" s="17" t="s">
        <v>50</v>
      </c>
      <c r="D20" s="17" t="s">
        <v>16</v>
      </c>
      <c r="E20" s="18">
        <v>78</v>
      </c>
      <c r="F20" s="18">
        <v>77431536</v>
      </c>
      <c r="G20" s="19">
        <f t="shared" si="0"/>
        <v>6.6164007676416314E-3</v>
      </c>
      <c r="H20" s="20" t="s">
        <v>17</v>
      </c>
      <c r="J20" s="4"/>
      <c r="K20" s="23"/>
      <c r="L20" s="4"/>
    </row>
    <row r="21" spans="1:12" s="1" customFormat="1" x14ac:dyDescent="0.25">
      <c r="A21" s="15"/>
      <c r="B21" s="16" t="s">
        <v>51</v>
      </c>
      <c r="C21" s="17" t="s">
        <v>52</v>
      </c>
      <c r="D21" s="17" t="s">
        <v>16</v>
      </c>
      <c r="E21" s="18">
        <v>20</v>
      </c>
      <c r="F21" s="18">
        <v>20094520</v>
      </c>
      <c r="G21" s="19">
        <f t="shared" si="0"/>
        <v>1.7170445586071044E-3</v>
      </c>
      <c r="H21" s="20" t="s">
        <v>17</v>
      </c>
      <c r="J21" s="4"/>
      <c r="K21" s="23"/>
      <c r="L21" s="4"/>
    </row>
    <row r="22" spans="1:12" s="1" customFormat="1" x14ac:dyDescent="0.25">
      <c r="A22" s="15"/>
      <c r="B22" s="16" t="s">
        <v>53</v>
      </c>
      <c r="C22" s="17" t="s">
        <v>54</v>
      </c>
      <c r="D22" s="17" t="s">
        <v>16</v>
      </c>
      <c r="E22" s="18">
        <v>17</v>
      </c>
      <c r="F22" s="18">
        <v>16865598</v>
      </c>
      <c r="G22" s="19">
        <f t="shared" si="0"/>
        <v>1.4411383438646388E-3</v>
      </c>
      <c r="H22" s="20" t="s">
        <v>17</v>
      </c>
      <c r="J22" s="4"/>
      <c r="K22" s="23"/>
      <c r="L22" s="4"/>
    </row>
    <row r="23" spans="1:12" s="1" customFormat="1" x14ac:dyDescent="0.25">
      <c r="A23" s="15"/>
      <c r="B23" s="16" t="s">
        <v>55</v>
      </c>
      <c r="C23" s="17" t="s">
        <v>56</v>
      </c>
      <c r="D23" s="17" t="s">
        <v>16</v>
      </c>
      <c r="E23" s="18">
        <v>500</v>
      </c>
      <c r="F23" s="18">
        <v>51285650</v>
      </c>
      <c r="G23" s="19">
        <f t="shared" si="0"/>
        <v>4.3822766737960615E-3</v>
      </c>
      <c r="H23" s="20" t="s">
        <v>17</v>
      </c>
      <c r="J23" s="4"/>
      <c r="K23" s="23"/>
      <c r="L23" s="4"/>
    </row>
    <row r="24" spans="1:12" s="1" customFormat="1" x14ac:dyDescent="0.25">
      <c r="A24" s="15"/>
      <c r="B24" s="16" t="s">
        <v>57</v>
      </c>
      <c r="C24" s="17" t="s">
        <v>58</v>
      </c>
      <c r="D24" s="17" t="s">
        <v>16</v>
      </c>
      <c r="E24" s="18">
        <v>450</v>
      </c>
      <c r="F24" s="18">
        <v>46909890</v>
      </c>
      <c r="G24" s="19">
        <f t="shared" si="0"/>
        <v>4.0083749882733116E-3</v>
      </c>
      <c r="H24" s="20" t="s">
        <v>17</v>
      </c>
      <c r="J24" s="4"/>
      <c r="K24" s="23"/>
      <c r="L24" s="4"/>
    </row>
    <row r="25" spans="1:12" s="1" customFormat="1" x14ac:dyDescent="0.25">
      <c r="A25" s="15"/>
      <c r="B25" s="16" t="s">
        <v>59</v>
      </c>
      <c r="C25" s="17" t="s">
        <v>60</v>
      </c>
      <c r="D25" s="17" t="s">
        <v>16</v>
      </c>
      <c r="E25" s="18">
        <v>980</v>
      </c>
      <c r="F25" s="18">
        <v>100874732</v>
      </c>
      <c r="G25" s="19">
        <f t="shared" si="0"/>
        <v>8.6195843285408139E-3</v>
      </c>
      <c r="H25" s="20" t="s">
        <v>17</v>
      </c>
      <c r="J25" s="4"/>
      <c r="K25" s="23"/>
      <c r="L25" s="4"/>
    </row>
    <row r="26" spans="1:12" s="1" customFormat="1" x14ac:dyDescent="0.25">
      <c r="A26" s="15"/>
      <c r="B26" s="16" t="s">
        <v>61</v>
      </c>
      <c r="C26" s="17" t="s">
        <v>62</v>
      </c>
      <c r="D26" s="17" t="s">
        <v>16</v>
      </c>
      <c r="E26" s="18">
        <v>500</v>
      </c>
      <c r="F26" s="18">
        <v>51318550</v>
      </c>
      <c r="G26" s="19">
        <f t="shared" si="0"/>
        <v>4.385087926116504E-3</v>
      </c>
      <c r="H26" s="20" t="s">
        <v>17</v>
      </c>
      <c r="J26" s="4"/>
      <c r="K26" s="23"/>
      <c r="L26" s="4"/>
    </row>
    <row r="27" spans="1:12" s="1" customFormat="1" x14ac:dyDescent="0.25">
      <c r="A27" s="15"/>
      <c r="B27" s="16" t="s">
        <v>63</v>
      </c>
      <c r="C27" s="17" t="s">
        <v>64</v>
      </c>
      <c r="D27" s="17" t="s">
        <v>16</v>
      </c>
      <c r="E27" s="18">
        <v>2500</v>
      </c>
      <c r="F27" s="18">
        <v>250174750</v>
      </c>
      <c r="G27" s="19">
        <f t="shared" si="0"/>
        <v>2.1377031807099281E-2</v>
      </c>
      <c r="H27" s="20" t="s">
        <v>17</v>
      </c>
      <c r="J27" s="4"/>
      <c r="K27" s="23"/>
      <c r="L27" s="4"/>
    </row>
    <row r="28" spans="1:12" s="1" customFormat="1" x14ac:dyDescent="0.25">
      <c r="A28" s="15"/>
      <c r="B28" s="16" t="s">
        <v>65</v>
      </c>
      <c r="C28" s="17" t="s">
        <v>66</v>
      </c>
      <c r="D28" s="17" t="s">
        <v>32</v>
      </c>
      <c r="E28" s="18">
        <v>9</v>
      </c>
      <c r="F28" s="18">
        <v>8849250</v>
      </c>
      <c r="G28" s="19">
        <f t="shared" si="0"/>
        <v>7.5615424305999432E-4</v>
      </c>
      <c r="H28" s="20" t="s">
        <v>17</v>
      </c>
      <c r="J28" s="4"/>
      <c r="K28" s="23"/>
      <c r="L28" s="4"/>
    </row>
    <row r="29" spans="1:12" s="1" customFormat="1" x14ac:dyDescent="0.25">
      <c r="A29" s="15"/>
      <c r="B29" s="16" t="s">
        <v>67</v>
      </c>
      <c r="C29" s="17" t="s">
        <v>68</v>
      </c>
      <c r="D29" s="17" t="s">
        <v>69</v>
      </c>
      <c r="E29" s="18">
        <v>1</v>
      </c>
      <c r="F29" s="18">
        <v>998332</v>
      </c>
      <c r="G29" s="19">
        <f t="shared" si="0"/>
        <v>8.5305870868443125E-5</v>
      </c>
      <c r="H29" s="20" t="s">
        <v>17</v>
      </c>
      <c r="J29" s="4"/>
      <c r="K29" s="23"/>
      <c r="L29" s="4"/>
    </row>
    <row r="30" spans="1:12" s="1" customFormat="1" x14ac:dyDescent="0.25">
      <c r="A30" s="15"/>
      <c r="B30" s="16" t="s">
        <v>70</v>
      </c>
      <c r="C30" s="17" t="s">
        <v>71</v>
      </c>
      <c r="D30" s="17" t="s">
        <v>69</v>
      </c>
      <c r="E30" s="18">
        <v>5</v>
      </c>
      <c r="F30" s="18">
        <v>4976690</v>
      </c>
      <c r="G30" s="19">
        <f t="shared" si="0"/>
        <v>4.2525019181221499E-4</v>
      </c>
      <c r="H30" s="20" t="s">
        <v>17</v>
      </c>
      <c r="J30" s="4"/>
      <c r="K30" s="23"/>
      <c r="L30" s="4"/>
    </row>
    <row r="31" spans="1:12" s="1" customFormat="1" x14ac:dyDescent="0.25">
      <c r="A31" s="15"/>
      <c r="B31" s="16" t="s">
        <v>72</v>
      </c>
      <c r="C31" s="17" t="s">
        <v>73</v>
      </c>
      <c r="D31" s="17" t="s">
        <v>74</v>
      </c>
      <c r="E31" s="18">
        <v>500</v>
      </c>
      <c r="F31" s="18">
        <v>50465400</v>
      </c>
      <c r="G31" s="19">
        <f t="shared" si="0"/>
        <v>4.3121876246822993E-3</v>
      </c>
      <c r="H31" s="20" t="s">
        <v>17</v>
      </c>
      <c r="J31" s="4"/>
      <c r="K31" s="23"/>
      <c r="L31" s="4"/>
    </row>
    <row r="32" spans="1:12" s="1" customFormat="1" x14ac:dyDescent="0.25">
      <c r="A32" s="15"/>
      <c r="B32" s="16" t="s">
        <v>75</v>
      </c>
      <c r="C32" s="17" t="s">
        <v>76</v>
      </c>
      <c r="D32" s="17" t="s">
        <v>77</v>
      </c>
      <c r="E32" s="18">
        <v>215</v>
      </c>
      <c r="F32" s="18">
        <v>22503319</v>
      </c>
      <c r="G32" s="19">
        <f t="shared" si="0"/>
        <v>1.922872576182455E-3</v>
      </c>
      <c r="H32" s="20" t="s">
        <v>17</v>
      </c>
      <c r="J32" s="4"/>
      <c r="K32" s="23"/>
      <c r="L32" s="4"/>
    </row>
    <row r="33" spans="1:12" s="1" customFormat="1" x14ac:dyDescent="0.25">
      <c r="A33" s="15"/>
      <c r="B33" s="16" t="s">
        <v>78</v>
      </c>
      <c r="C33" s="17" t="s">
        <v>79</v>
      </c>
      <c r="D33" s="17" t="s">
        <v>77</v>
      </c>
      <c r="E33" s="18">
        <v>900</v>
      </c>
      <c r="F33" s="18">
        <v>93879180</v>
      </c>
      <c r="G33" s="19">
        <f t="shared" si="0"/>
        <v>8.0218256114352026E-3</v>
      </c>
      <c r="H33" s="20" t="s">
        <v>17</v>
      </c>
      <c r="J33" s="4"/>
      <c r="K33" s="23"/>
      <c r="L33" s="4"/>
    </row>
    <row r="34" spans="1:12" s="1" customFormat="1" x14ac:dyDescent="0.25">
      <c r="A34" s="15"/>
      <c r="B34" s="16" t="s">
        <v>80</v>
      </c>
      <c r="C34" s="17" t="s">
        <v>81</v>
      </c>
      <c r="D34" s="17" t="s">
        <v>82</v>
      </c>
      <c r="E34" s="18">
        <v>500</v>
      </c>
      <c r="F34" s="18">
        <v>51948100</v>
      </c>
      <c r="G34" s="19">
        <f t="shared" si="0"/>
        <v>4.4388819655795568E-3</v>
      </c>
      <c r="H34" s="20" t="s">
        <v>17</v>
      </c>
      <c r="J34" s="4"/>
      <c r="K34" s="23"/>
      <c r="L34" s="4"/>
    </row>
    <row r="35" spans="1:12" s="1" customFormat="1" x14ac:dyDescent="0.25">
      <c r="A35" s="15"/>
      <c r="B35" s="16" t="s">
        <v>83</v>
      </c>
      <c r="C35" s="17" t="s">
        <v>84</v>
      </c>
      <c r="D35" s="17" t="s">
        <v>82</v>
      </c>
      <c r="E35" s="18">
        <v>2400</v>
      </c>
      <c r="F35" s="18">
        <v>244389360</v>
      </c>
      <c r="G35" s="19">
        <f t="shared" si="0"/>
        <v>2.088267949517942E-2</v>
      </c>
      <c r="H35" s="20" t="s">
        <v>17</v>
      </c>
      <c r="J35" s="4"/>
      <c r="K35" s="23"/>
      <c r="L35" s="4"/>
    </row>
    <row r="36" spans="1:12" s="1" customFormat="1" x14ac:dyDescent="0.25">
      <c r="A36" s="15"/>
      <c r="B36" s="16" t="s">
        <v>85</v>
      </c>
      <c r="C36" s="17" t="s">
        <v>86</v>
      </c>
      <c r="D36" s="17" t="s">
        <v>82</v>
      </c>
      <c r="E36" s="18">
        <v>6000</v>
      </c>
      <c r="F36" s="18">
        <v>602849400</v>
      </c>
      <c r="G36" s="19">
        <f t="shared" si="0"/>
        <v>5.1512515946116534E-2</v>
      </c>
      <c r="H36" s="20" t="s">
        <v>17</v>
      </c>
      <c r="J36" s="4"/>
      <c r="K36" s="23"/>
      <c r="L36" s="4"/>
    </row>
    <row r="37" spans="1:12" s="1" customFormat="1" x14ac:dyDescent="0.25">
      <c r="A37" s="15"/>
      <c r="B37" s="16" t="s">
        <v>87</v>
      </c>
      <c r="C37" s="17" t="s">
        <v>88</v>
      </c>
      <c r="D37" s="17" t="s">
        <v>69</v>
      </c>
      <c r="E37" s="18">
        <v>414</v>
      </c>
      <c r="F37" s="18">
        <v>420742818</v>
      </c>
      <c r="G37" s="19">
        <f t="shared" si="0"/>
        <v>3.5951800103705848E-2</v>
      </c>
      <c r="H37" s="20" t="s">
        <v>33</v>
      </c>
      <c r="J37" s="4"/>
      <c r="K37" s="23"/>
      <c r="L37" s="4"/>
    </row>
    <row r="38" spans="1:12" s="1" customFormat="1" x14ac:dyDescent="0.25">
      <c r="A38" s="15"/>
      <c r="B38" s="16" t="s">
        <v>89</v>
      </c>
      <c r="C38" s="17" t="s">
        <v>90</v>
      </c>
      <c r="D38" s="17" t="s">
        <v>91</v>
      </c>
      <c r="E38" s="18">
        <v>96</v>
      </c>
      <c r="F38" s="18">
        <v>96330336</v>
      </c>
      <c r="G38" s="19">
        <f t="shared" si="0"/>
        <v>8.2312729668384248E-3</v>
      </c>
      <c r="H38" s="20" t="s">
        <v>17</v>
      </c>
      <c r="J38" s="4"/>
      <c r="K38" s="23"/>
      <c r="L38" s="4"/>
    </row>
    <row r="39" spans="1:12" s="1" customFormat="1" x14ac:dyDescent="0.25">
      <c r="A39" s="15"/>
      <c r="B39" s="16" t="s">
        <v>92</v>
      </c>
      <c r="C39" s="17" t="s">
        <v>93</v>
      </c>
      <c r="D39" s="17" t="s">
        <v>91</v>
      </c>
      <c r="E39" s="18">
        <v>50</v>
      </c>
      <c r="F39" s="18">
        <v>51798200</v>
      </c>
      <c r="G39" s="19">
        <f t="shared" si="0"/>
        <v>4.4260732505997909E-3</v>
      </c>
      <c r="H39" s="20" t="s">
        <v>17</v>
      </c>
      <c r="J39" s="4"/>
      <c r="K39" s="23"/>
      <c r="L39" s="4"/>
    </row>
    <row r="40" spans="1:12" s="1" customFormat="1" x14ac:dyDescent="0.25">
      <c r="A40" s="15"/>
      <c r="B40" s="16" t="s">
        <v>94</v>
      </c>
      <c r="C40" s="17" t="s">
        <v>95</v>
      </c>
      <c r="D40" s="17" t="s">
        <v>91</v>
      </c>
      <c r="E40" s="18">
        <v>50</v>
      </c>
      <c r="F40" s="18">
        <v>51248150</v>
      </c>
      <c r="G40" s="19">
        <f t="shared" si="0"/>
        <v>4.3790723588411507E-3</v>
      </c>
      <c r="H40" s="20" t="s">
        <v>17</v>
      </c>
      <c r="J40" s="4"/>
      <c r="K40" s="23"/>
      <c r="L40" s="4"/>
    </row>
    <row r="41" spans="1:12" s="1" customFormat="1" x14ac:dyDescent="0.25">
      <c r="A41" s="15"/>
      <c r="B41" s="16" t="s">
        <v>96</v>
      </c>
      <c r="C41" s="17" t="s">
        <v>97</v>
      </c>
      <c r="D41" s="17" t="s">
        <v>91</v>
      </c>
      <c r="E41" s="18">
        <v>2500</v>
      </c>
      <c r="F41" s="18">
        <v>255928500</v>
      </c>
      <c r="G41" s="19">
        <f t="shared" si="0"/>
        <v>2.186868053168119E-2</v>
      </c>
      <c r="H41" s="20" t="s">
        <v>17</v>
      </c>
      <c r="J41" s="4"/>
      <c r="K41" s="23"/>
      <c r="L41" s="4"/>
    </row>
    <row r="42" spans="1:12" s="1" customFormat="1" x14ac:dyDescent="0.25">
      <c r="A42" s="15"/>
      <c r="B42" s="16" t="s">
        <v>98</v>
      </c>
      <c r="C42" s="17" t="s">
        <v>99</v>
      </c>
      <c r="D42" s="17" t="s">
        <v>91</v>
      </c>
      <c r="E42" s="18">
        <v>2000</v>
      </c>
      <c r="F42" s="18">
        <v>205117400</v>
      </c>
      <c r="G42" s="19">
        <f t="shared" si="0"/>
        <v>1.7526953395534547E-2</v>
      </c>
      <c r="H42" s="20" t="s">
        <v>17</v>
      </c>
      <c r="J42" s="4"/>
      <c r="K42" s="23"/>
      <c r="L42" s="4"/>
    </row>
    <row r="43" spans="1:12" s="1" customFormat="1" x14ac:dyDescent="0.25">
      <c r="A43" s="15"/>
      <c r="B43" s="16" t="s">
        <v>100</v>
      </c>
      <c r="C43" s="17" t="s">
        <v>101</v>
      </c>
      <c r="D43" s="17" t="s">
        <v>16</v>
      </c>
      <c r="E43" s="18">
        <v>50</v>
      </c>
      <c r="F43" s="18">
        <v>50182250</v>
      </c>
      <c r="G43" s="19">
        <f t="shared" si="0"/>
        <v>4.2879929105627485E-3</v>
      </c>
      <c r="H43" s="20" t="s">
        <v>29</v>
      </c>
      <c r="J43" s="4"/>
      <c r="K43" s="23"/>
      <c r="L43" s="4"/>
    </row>
    <row r="44" spans="1:12" s="1" customFormat="1" x14ac:dyDescent="0.25">
      <c r="A44" s="15"/>
      <c r="B44" s="16" t="s">
        <v>102</v>
      </c>
      <c r="C44" s="17" t="s">
        <v>103</v>
      </c>
      <c r="D44" s="17" t="s">
        <v>16</v>
      </c>
      <c r="E44" s="18">
        <v>500</v>
      </c>
      <c r="F44" s="18">
        <v>51401050</v>
      </c>
      <c r="G44" s="19">
        <f t="shared" si="0"/>
        <v>4.3921374190173095E-3</v>
      </c>
      <c r="H44" s="20" t="s">
        <v>29</v>
      </c>
      <c r="J44" s="4"/>
      <c r="K44" s="23"/>
      <c r="L44" s="4"/>
    </row>
    <row r="45" spans="1:12" s="1" customFormat="1" x14ac:dyDescent="0.25">
      <c r="A45" s="15"/>
      <c r="B45" s="16" t="s">
        <v>104</v>
      </c>
      <c r="C45" s="17" t="s">
        <v>105</v>
      </c>
      <c r="D45" s="17" t="s">
        <v>16</v>
      </c>
      <c r="E45" s="18">
        <v>5</v>
      </c>
      <c r="F45" s="18">
        <v>5119225</v>
      </c>
      <c r="G45" s="19">
        <f t="shared" si="0"/>
        <v>4.3742957933483626E-4</v>
      </c>
      <c r="H45" s="20" t="s">
        <v>29</v>
      </c>
      <c r="J45" s="4"/>
      <c r="K45" s="23"/>
      <c r="L45" s="4"/>
    </row>
    <row r="46" spans="1:12" s="1" customFormat="1" x14ac:dyDescent="0.25">
      <c r="A46" s="15"/>
      <c r="B46" s="16" t="s">
        <v>106</v>
      </c>
      <c r="C46" s="17" t="s">
        <v>107</v>
      </c>
      <c r="D46" s="17" t="s">
        <v>108</v>
      </c>
      <c r="E46" s="18">
        <v>100</v>
      </c>
      <c r="F46" s="18">
        <v>101999700</v>
      </c>
      <c r="G46" s="19">
        <f t="shared" si="0"/>
        <v>8.7157110428393945E-3</v>
      </c>
      <c r="H46" s="20" t="s">
        <v>33</v>
      </c>
      <c r="J46" s="4"/>
      <c r="K46" s="23"/>
      <c r="L46" s="4"/>
    </row>
    <row r="47" spans="1:12" s="1" customFormat="1" x14ac:dyDescent="0.25">
      <c r="A47" s="15"/>
      <c r="B47" s="16" t="s">
        <v>109</v>
      </c>
      <c r="C47" s="17" t="s">
        <v>110</v>
      </c>
      <c r="D47" s="17" t="s">
        <v>16</v>
      </c>
      <c r="E47" s="18">
        <v>80000</v>
      </c>
      <c r="F47" s="18">
        <v>79258560</v>
      </c>
      <c r="G47" s="19">
        <f t="shared" si="0"/>
        <v>6.772517043006486E-3</v>
      </c>
      <c r="H47" s="20" t="s">
        <v>17</v>
      </c>
      <c r="J47" s="4"/>
      <c r="K47" s="23"/>
      <c r="L47" s="4"/>
    </row>
    <row r="48" spans="1:12" s="1" customFormat="1" x14ac:dyDescent="0.25">
      <c r="A48" s="15"/>
      <c r="B48" s="16" t="s">
        <v>111</v>
      </c>
      <c r="C48" s="17" t="s">
        <v>112</v>
      </c>
      <c r="D48" s="17" t="s">
        <v>16</v>
      </c>
      <c r="E48" s="18">
        <v>186200</v>
      </c>
      <c r="F48" s="18">
        <v>187163398.80000001</v>
      </c>
      <c r="G48" s="19">
        <f t="shared" si="0"/>
        <v>1.5992812740983683E-2</v>
      </c>
      <c r="H48" s="20" t="s">
        <v>20</v>
      </c>
      <c r="J48" s="4"/>
      <c r="K48" s="23"/>
      <c r="L48" s="4"/>
    </row>
    <row r="49" spans="1:12" s="1" customFormat="1" x14ac:dyDescent="0.25">
      <c r="A49" s="15"/>
      <c r="B49" s="16" t="s">
        <v>113</v>
      </c>
      <c r="C49" s="17" t="s">
        <v>114</v>
      </c>
      <c r="D49" s="17" t="s">
        <v>16</v>
      </c>
      <c r="E49" s="18">
        <v>1</v>
      </c>
      <c r="F49" s="18">
        <v>1081273</v>
      </c>
      <c r="G49" s="19">
        <f t="shared" si="0"/>
        <v>9.2393046513117977E-5</v>
      </c>
      <c r="H49" s="20" t="s">
        <v>17</v>
      </c>
      <c r="J49" s="4"/>
      <c r="K49" s="23"/>
      <c r="L49" s="4"/>
    </row>
    <row r="50" spans="1:12" s="1" customFormat="1" x14ac:dyDescent="0.25">
      <c r="A50" s="15"/>
      <c r="B50" s="16" t="s">
        <v>115</v>
      </c>
      <c r="C50" s="17" t="s">
        <v>116</v>
      </c>
      <c r="D50" s="17" t="s">
        <v>16</v>
      </c>
      <c r="E50" s="18">
        <v>2</v>
      </c>
      <c r="F50" s="18">
        <v>2121950</v>
      </c>
      <c r="G50" s="19">
        <f t="shared" si="0"/>
        <v>1.8131722982864707E-4</v>
      </c>
      <c r="H50" s="20" t="s">
        <v>17</v>
      </c>
      <c r="J50" s="4"/>
      <c r="K50" s="23"/>
      <c r="L50" s="4"/>
    </row>
    <row r="51" spans="1:12" s="1" customFormat="1" x14ac:dyDescent="0.25">
      <c r="A51" s="15"/>
      <c r="B51" s="16" t="s">
        <v>117</v>
      </c>
      <c r="C51" s="17" t="s">
        <v>118</v>
      </c>
      <c r="D51" s="17" t="s">
        <v>16</v>
      </c>
      <c r="E51" s="18">
        <v>298</v>
      </c>
      <c r="F51" s="18">
        <v>304416238</v>
      </c>
      <c r="G51" s="19">
        <f t="shared" si="0"/>
        <v>2.6011880105100554E-2</v>
      </c>
      <c r="H51" s="20" t="s">
        <v>17</v>
      </c>
      <c r="J51" s="4"/>
      <c r="K51" s="23"/>
      <c r="L51" s="4"/>
    </row>
    <row r="52" spans="1:12" s="1" customFormat="1" x14ac:dyDescent="0.25">
      <c r="A52" s="15"/>
      <c r="B52" s="16" t="s">
        <v>119</v>
      </c>
      <c r="C52" s="17" t="s">
        <v>120</v>
      </c>
      <c r="D52" s="17" t="s">
        <v>16</v>
      </c>
      <c r="E52" s="18">
        <v>3</v>
      </c>
      <c r="F52" s="18">
        <v>3138174</v>
      </c>
      <c r="G52" s="19">
        <f t="shared" si="0"/>
        <v>2.6815194344837753E-4</v>
      </c>
      <c r="H52" s="20" t="s">
        <v>17</v>
      </c>
      <c r="J52" s="4"/>
      <c r="K52" s="23"/>
      <c r="L52" s="4"/>
    </row>
    <row r="53" spans="1:12" s="1" customFormat="1" x14ac:dyDescent="0.25">
      <c r="A53" s="15"/>
      <c r="B53" s="16" t="s">
        <v>121</v>
      </c>
      <c r="C53" s="17" t="s">
        <v>122</v>
      </c>
      <c r="D53" s="17" t="s">
        <v>16</v>
      </c>
      <c r="E53" s="18">
        <v>1500</v>
      </c>
      <c r="F53" s="18">
        <v>155491350</v>
      </c>
      <c r="G53" s="19">
        <f t="shared" si="0"/>
        <v>1.3286486884383044E-2</v>
      </c>
      <c r="H53" s="20" t="s">
        <v>17</v>
      </c>
      <c r="J53" s="4"/>
      <c r="K53" s="23"/>
      <c r="L53" s="4"/>
    </row>
    <row r="54" spans="1:12" s="1" customFormat="1" x14ac:dyDescent="0.25">
      <c r="A54" s="15"/>
      <c r="B54" s="16" t="s">
        <v>123</v>
      </c>
      <c r="C54" s="17" t="s">
        <v>124</v>
      </c>
      <c r="D54" s="17" t="s">
        <v>32</v>
      </c>
      <c r="E54" s="18">
        <v>1500</v>
      </c>
      <c r="F54" s="18">
        <v>153583500</v>
      </c>
      <c r="G54" s="19">
        <f t="shared" si="0"/>
        <v>1.3123464156736972E-2</v>
      </c>
      <c r="H54" s="20" t="s">
        <v>36</v>
      </c>
      <c r="J54" s="4"/>
      <c r="K54" s="23"/>
      <c r="L54" s="4"/>
    </row>
    <row r="55" spans="1:12" s="1" customFormat="1" x14ac:dyDescent="0.25">
      <c r="A55" s="15"/>
      <c r="B55" s="16" t="s">
        <v>125</v>
      </c>
      <c r="C55" s="17" t="s">
        <v>126</v>
      </c>
      <c r="D55" s="17" t="s">
        <v>16</v>
      </c>
      <c r="E55" s="18">
        <v>1</v>
      </c>
      <c r="F55" s="18">
        <v>1003895</v>
      </c>
      <c r="G55" s="19">
        <f t="shared" si="0"/>
        <v>8.5781220310954373E-5</v>
      </c>
      <c r="H55" s="20" t="s">
        <v>20</v>
      </c>
      <c r="J55" s="4"/>
      <c r="K55" s="23"/>
      <c r="L55" s="4"/>
    </row>
    <row r="56" spans="1:12" s="1" customFormat="1" x14ac:dyDescent="0.25">
      <c r="A56" s="15"/>
      <c r="B56" s="16" t="s">
        <v>127</v>
      </c>
      <c r="C56" s="17" t="s">
        <v>128</v>
      </c>
      <c r="D56" s="17" t="s">
        <v>129</v>
      </c>
      <c r="E56" s="18">
        <v>5</v>
      </c>
      <c r="F56" s="18">
        <v>5406280</v>
      </c>
      <c r="G56" s="19">
        <f t="shared" si="0"/>
        <v>4.6195796945169208E-4</v>
      </c>
      <c r="H56" s="20" t="s">
        <v>17</v>
      </c>
      <c r="J56" s="4"/>
      <c r="K56" s="23"/>
      <c r="L56" s="4"/>
    </row>
    <row r="57" spans="1:12" s="1" customFormat="1" x14ac:dyDescent="0.25">
      <c r="A57" s="15"/>
      <c r="B57" s="16" t="s">
        <v>130</v>
      </c>
      <c r="C57" s="17" t="s">
        <v>131</v>
      </c>
      <c r="D57" s="17" t="s">
        <v>129</v>
      </c>
      <c r="E57" s="18">
        <v>2</v>
      </c>
      <c r="F57" s="18">
        <v>2027052</v>
      </c>
      <c r="G57" s="19">
        <f t="shared" si="0"/>
        <v>1.7320834767954886E-4</v>
      </c>
      <c r="H57" s="20" t="s">
        <v>17</v>
      </c>
      <c r="J57" s="4"/>
      <c r="K57" s="23"/>
      <c r="L57" s="4"/>
    </row>
    <row r="58" spans="1:12" s="1" customFormat="1" x14ac:dyDescent="0.25">
      <c r="A58" s="15"/>
      <c r="B58" s="16" t="s">
        <v>132</v>
      </c>
      <c r="C58" s="17" t="s">
        <v>133</v>
      </c>
      <c r="D58" s="17" t="s">
        <v>129</v>
      </c>
      <c r="E58" s="18">
        <v>9</v>
      </c>
      <c r="F58" s="18">
        <v>9539937</v>
      </c>
      <c r="G58" s="19">
        <f t="shared" si="0"/>
        <v>8.1517234128033827E-4</v>
      </c>
      <c r="H58" s="20" t="s">
        <v>17</v>
      </c>
      <c r="J58" s="4"/>
      <c r="K58" s="23"/>
      <c r="L58" s="4"/>
    </row>
    <row r="59" spans="1:12" s="1" customFormat="1" x14ac:dyDescent="0.25">
      <c r="A59" s="15"/>
      <c r="B59" s="16" t="s">
        <v>134</v>
      </c>
      <c r="C59" s="17" t="s">
        <v>135</v>
      </c>
      <c r="D59" s="17" t="s">
        <v>129</v>
      </c>
      <c r="E59" s="18">
        <v>25</v>
      </c>
      <c r="F59" s="18">
        <v>25156650</v>
      </c>
      <c r="G59" s="19">
        <f t="shared" si="0"/>
        <v>2.1495954616125895E-3</v>
      </c>
      <c r="H59" s="20" t="s">
        <v>20</v>
      </c>
      <c r="J59" s="4"/>
      <c r="K59" s="23"/>
      <c r="L59" s="4"/>
    </row>
    <row r="60" spans="1:12" s="1" customFormat="1" x14ac:dyDescent="0.25">
      <c r="A60" s="15"/>
      <c r="B60" s="16" t="s">
        <v>136</v>
      </c>
      <c r="C60" s="17" t="s">
        <v>137</v>
      </c>
      <c r="D60" s="17" t="s">
        <v>138</v>
      </c>
      <c r="E60" s="18">
        <v>500</v>
      </c>
      <c r="F60" s="18">
        <v>51494750</v>
      </c>
      <c r="G60" s="19">
        <f t="shared" si="0"/>
        <v>4.4001439339846479E-3</v>
      </c>
      <c r="H60" s="20" t="s">
        <v>17</v>
      </c>
      <c r="J60" s="4"/>
      <c r="K60" s="23"/>
      <c r="L60" s="4"/>
    </row>
    <row r="61" spans="1:12" s="1" customFormat="1" x14ac:dyDescent="0.25">
      <c r="A61" s="15"/>
      <c r="B61" s="16" t="s">
        <v>139</v>
      </c>
      <c r="C61" s="17" t="s">
        <v>140</v>
      </c>
      <c r="D61" s="17" t="s">
        <v>141</v>
      </c>
      <c r="E61" s="18">
        <v>500</v>
      </c>
      <c r="F61" s="18">
        <v>50898850</v>
      </c>
      <c r="G61" s="19">
        <f t="shared" si="0"/>
        <v>4.3492252331411357E-3</v>
      </c>
      <c r="H61" s="20" t="s">
        <v>17</v>
      </c>
      <c r="J61" s="4"/>
      <c r="K61" s="23"/>
      <c r="L61" s="4"/>
    </row>
    <row r="62" spans="1:12" s="1" customFormat="1" x14ac:dyDescent="0.25">
      <c r="A62" s="15"/>
      <c r="B62" s="16" t="s">
        <v>142</v>
      </c>
      <c r="C62" s="17" t="s">
        <v>143</v>
      </c>
      <c r="D62" s="17" t="s">
        <v>32</v>
      </c>
      <c r="E62" s="18">
        <v>5</v>
      </c>
      <c r="F62" s="18">
        <v>51159050</v>
      </c>
      <c r="G62" s="19">
        <f t="shared" si="0"/>
        <v>4.3714589065082807E-3</v>
      </c>
      <c r="H62" s="20" t="s">
        <v>20</v>
      </c>
      <c r="J62" s="4"/>
      <c r="K62" s="23"/>
      <c r="L62" s="4"/>
    </row>
    <row r="63" spans="1:12" s="1" customFormat="1" x14ac:dyDescent="0.25">
      <c r="A63" s="15"/>
      <c r="B63" s="16" t="s">
        <v>144</v>
      </c>
      <c r="C63" s="17" t="s">
        <v>145</v>
      </c>
      <c r="D63" s="17" t="s">
        <v>32</v>
      </c>
      <c r="E63" s="18">
        <v>1400</v>
      </c>
      <c r="F63" s="18">
        <v>144207140</v>
      </c>
      <c r="G63" s="19">
        <f t="shared" si="0"/>
        <v>1.2322269208186755E-2</v>
      </c>
      <c r="H63" s="20" t="s">
        <v>17</v>
      </c>
      <c r="J63" s="4"/>
      <c r="K63" s="23"/>
      <c r="L63" s="4"/>
    </row>
    <row r="64" spans="1:12" s="1" customFormat="1" x14ac:dyDescent="0.25">
      <c r="A64" s="15"/>
      <c r="B64" s="16" t="s">
        <v>146</v>
      </c>
      <c r="C64" s="17" t="s">
        <v>147</v>
      </c>
      <c r="D64" s="17" t="s">
        <v>32</v>
      </c>
      <c r="E64" s="18">
        <v>500</v>
      </c>
      <c r="F64" s="18">
        <v>50967250</v>
      </c>
      <c r="G64" s="19">
        <f t="shared" si="0"/>
        <v>4.3550699036188937E-3</v>
      </c>
      <c r="H64" s="20" t="s">
        <v>17</v>
      </c>
      <c r="J64" s="4"/>
      <c r="K64" s="23"/>
      <c r="L64" s="4"/>
    </row>
    <row r="65" spans="1:12" s="1" customFormat="1" x14ac:dyDescent="0.25">
      <c r="A65" s="15"/>
      <c r="B65" s="16" t="s">
        <v>148</v>
      </c>
      <c r="C65" s="17" t="s">
        <v>149</v>
      </c>
      <c r="D65" s="17" t="s">
        <v>82</v>
      </c>
      <c r="E65" s="18">
        <v>11</v>
      </c>
      <c r="F65" s="18">
        <v>11458810</v>
      </c>
      <c r="G65" s="19">
        <f t="shared" si="0"/>
        <v>9.7913696662635754E-4</v>
      </c>
      <c r="H65" s="20" t="s">
        <v>17</v>
      </c>
      <c r="J65" s="4"/>
      <c r="K65" s="23"/>
      <c r="L65" s="4"/>
    </row>
    <row r="66" spans="1:12" s="1" customFormat="1" x14ac:dyDescent="0.25">
      <c r="A66" s="15"/>
      <c r="B66" s="16" t="s">
        <v>150</v>
      </c>
      <c r="C66" s="17" t="s">
        <v>151</v>
      </c>
      <c r="D66" s="17" t="s">
        <v>82</v>
      </c>
      <c r="E66" s="18">
        <v>1</v>
      </c>
      <c r="F66" s="18">
        <v>1096498</v>
      </c>
      <c r="G66" s="19">
        <f t="shared" si="0"/>
        <v>9.369399838481201E-5</v>
      </c>
      <c r="H66" s="20" t="s">
        <v>17</v>
      </c>
      <c r="J66" s="4"/>
      <c r="K66" s="23"/>
      <c r="L66" s="4"/>
    </row>
    <row r="67" spans="1:12" s="1" customFormat="1" x14ac:dyDescent="0.25">
      <c r="A67" s="15"/>
      <c r="B67" s="16" t="s">
        <v>152</v>
      </c>
      <c r="C67" s="17" t="s">
        <v>153</v>
      </c>
      <c r="D67" s="17" t="s">
        <v>82</v>
      </c>
      <c r="E67" s="18">
        <v>6</v>
      </c>
      <c r="F67" s="18">
        <v>6556968</v>
      </c>
      <c r="G67" s="19">
        <f t="shared" si="0"/>
        <v>5.6028241656734805E-4</v>
      </c>
      <c r="H67" s="20" t="s">
        <v>17</v>
      </c>
      <c r="J67" s="4"/>
      <c r="K67" s="23"/>
      <c r="L67" s="4"/>
    </row>
    <row r="68" spans="1:12" s="1" customFormat="1" x14ac:dyDescent="0.25">
      <c r="A68" s="15"/>
      <c r="B68" s="16" t="s">
        <v>154</v>
      </c>
      <c r="C68" s="17" t="s">
        <v>155</v>
      </c>
      <c r="D68" s="17" t="s">
        <v>82</v>
      </c>
      <c r="E68" s="18">
        <v>44</v>
      </c>
      <c r="F68" s="18">
        <v>48349752</v>
      </c>
      <c r="G68" s="19">
        <f t="shared" si="0"/>
        <v>4.1314088906628755E-3</v>
      </c>
      <c r="H68" s="20" t="s">
        <v>17</v>
      </c>
      <c r="J68" s="4"/>
      <c r="K68" s="23"/>
      <c r="L68" s="4"/>
    </row>
    <row r="69" spans="1:12" s="1" customFormat="1" x14ac:dyDescent="0.25">
      <c r="A69" s="15"/>
      <c r="B69" s="16" t="s">
        <v>156</v>
      </c>
      <c r="C69" s="17" t="s">
        <v>157</v>
      </c>
      <c r="D69" s="17" t="s">
        <v>82</v>
      </c>
      <c r="E69" s="18">
        <v>49</v>
      </c>
      <c r="F69" s="18">
        <v>51538347</v>
      </c>
      <c r="G69" s="19">
        <f t="shared" si="0"/>
        <v>4.4038692278270284E-3</v>
      </c>
      <c r="H69" s="20" t="s">
        <v>17</v>
      </c>
      <c r="J69" s="4"/>
      <c r="K69" s="23"/>
      <c r="L69" s="4"/>
    </row>
    <row r="70" spans="1:12" s="1" customFormat="1" x14ac:dyDescent="0.25">
      <c r="A70" s="15"/>
      <c r="B70" s="16" t="s">
        <v>158</v>
      </c>
      <c r="C70" s="17" t="s">
        <v>159</v>
      </c>
      <c r="D70" s="17" t="s">
        <v>82</v>
      </c>
      <c r="E70" s="18">
        <v>50</v>
      </c>
      <c r="F70" s="18">
        <v>51955350</v>
      </c>
      <c r="G70" s="19">
        <f t="shared" si="0"/>
        <v>4.4395014664708396E-3</v>
      </c>
      <c r="H70" s="20" t="s">
        <v>17</v>
      </c>
      <c r="J70" s="4"/>
      <c r="K70" s="23"/>
      <c r="L70" s="4"/>
    </row>
    <row r="71" spans="1:12" s="1" customFormat="1" x14ac:dyDescent="0.25">
      <c r="A71" s="15"/>
      <c r="B71" s="16" t="s">
        <v>160</v>
      </c>
      <c r="C71" s="17" t="s">
        <v>161</v>
      </c>
      <c r="D71" s="17" t="s">
        <v>82</v>
      </c>
      <c r="E71" s="18">
        <v>22</v>
      </c>
      <c r="F71" s="18">
        <v>23077560</v>
      </c>
      <c r="G71" s="19">
        <f t="shared" ref="G71:G111" si="2">+F71/$F$127</f>
        <v>1.9719405501564093E-3</v>
      </c>
      <c r="H71" s="20" t="s">
        <v>17</v>
      </c>
      <c r="J71" s="4"/>
      <c r="K71" s="23"/>
      <c r="L71" s="4"/>
    </row>
    <row r="72" spans="1:12" s="1" customFormat="1" x14ac:dyDescent="0.25">
      <c r="A72" s="15"/>
      <c r="B72" s="16" t="s">
        <v>162</v>
      </c>
      <c r="C72" s="17" t="s">
        <v>163</v>
      </c>
      <c r="D72" s="17" t="s">
        <v>82</v>
      </c>
      <c r="E72" s="18">
        <v>5</v>
      </c>
      <c r="F72" s="18">
        <v>4962560</v>
      </c>
      <c r="G72" s="19">
        <f t="shared" si="2"/>
        <v>4.2404280593720436E-4</v>
      </c>
      <c r="H72" s="20" t="s">
        <v>17</v>
      </c>
      <c r="J72" s="4"/>
      <c r="K72" s="23"/>
      <c r="L72" s="4"/>
    </row>
    <row r="73" spans="1:12" s="1" customFormat="1" x14ac:dyDescent="0.25">
      <c r="A73" s="15"/>
      <c r="B73" s="16" t="s">
        <v>164</v>
      </c>
      <c r="C73" s="17" t="s">
        <v>165</v>
      </c>
      <c r="D73" s="17" t="s">
        <v>82</v>
      </c>
      <c r="E73" s="18">
        <v>440</v>
      </c>
      <c r="F73" s="18">
        <v>46228336</v>
      </c>
      <c r="G73" s="19">
        <f t="shared" si="2"/>
        <v>3.9501372902791864E-3</v>
      </c>
      <c r="H73" s="20" t="s">
        <v>17</v>
      </c>
      <c r="J73" s="4"/>
      <c r="K73" s="23"/>
      <c r="L73" s="4"/>
    </row>
    <row r="74" spans="1:12" s="1" customFormat="1" x14ac:dyDescent="0.25">
      <c r="A74" s="15"/>
      <c r="B74" s="16" t="s">
        <v>166</v>
      </c>
      <c r="C74" s="17" t="s">
        <v>167</v>
      </c>
      <c r="D74" s="17" t="s">
        <v>82</v>
      </c>
      <c r="E74" s="18">
        <v>130</v>
      </c>
      <c r="F74" s="18">
        <v>13747890</v>
      </c>
      <c r="G74" s="19">
        <f t="shared" si="2"/>
        <v>1.1747351873460537E-3</v>
      </c>
      <c r="H74" s="20" t="s">
        <v>17</v>
      </c>
      <c r="J74" s="4"/>
      <c r="K74" s="23"/>
      <c r="L74" s="4"/>
    </row>
    <row r="75" spans="1:12" s="1" customFormat="1" x14ac:dyDescent="0.25">
      <c r="A75" s="15"/>
      <c r="B75" s="16" t="s">
        <v>168</v>
      </c>
      <c r="C75" s="17" t="s">
        <v>169</v>
      </c>
      <c r="D75" s="17" t="s">
        <v>82</v>
      </c>
      <c r="E75" s="18">
        <v>5000</v>
      </c>
      <c r="F75" s="18">
        <v>510891000</v>
      </c>
      <c r="G75" s="19">
        <f t="shared" si="2"/>
        <v>4.3654817910123864E-2</v>
      </c>
      <c r="H75" s="20" t="s">
        <v>17</v>
      </c>
      <c r="J75" s="4"/>
      <c r="K75" s="23"/>
      <c r="L75" s="4"/>
    </row>
    <row r="76" spans="1:12" s="1" customFormat="1" x14ac:dyDescent="0.25">
      <c r="A76" s="15"/>
      <c r="B76" s="16" t="s">
        <v>170</v>
      </c>
      <c r="C76" s="17" t="s">
        <v>171</v>
      </c>
      <c r="D76" s="17" t="s">
        <v>16</v>
      </c>
      <c r="E76" s="18">
        <v>740</v>
      </c>
      <c r="F76" s="18">
        <v>749014680</v>
      </c>
      <c r="G76" s="19">
        <f t="shared" si="2"/>
        <v>6.4002105081924901E-2</v>
      </c>
      <c r="H76" s="20" t="s">
        <v>17</v>
      </c>
      <c r="J76" s="4"/>
      <c r="K76" s="23"/>
      <c r="L76" s="4"/>
    </row>
    <row r="77" spans="1:12" s="1" customFormat="1" x14ac:dyDescent="0.25">
      <c r="A77" s="15"/>
      <c r="B77" s="16" t="s">
        <v>172</v>
      </c>
      <c r="C77" s="17" t="s">
        <v>173</v>
      </c>
      <c r="D77" s="17" t="s">
        <v>16</v>
      </c>
      <c r="E77" s="18">
        <v>20</v>
      </c>
      <c r="F77" s="18">
        <v>19772000</v>
      </c>
      <c r="G77" s="19">
        <f t="shared" si="2"/>
        <v>1.6894857410268901E-3</v>
      </c>
      <c r="H77" s="20" t="s">
        <v>17</v>
      </c>
      <c r="J77" s="4"/>
      <c r="K77" s="23"/>
      <c r="L77" s="4"/>
    </row>
    <row r="78" spans="1:12" s="1" customFormat="1" x14ac:dyDescent="0.25">
      <c r="A78" s="15"/>
      <c r="B78" s="16" t="s">
        <v>174</v>
      </c>
      <c r="C78" s="17" t="s">
        <v>175</v>
      </c>
      <c r="D78" s="17" t="s">
        <v>16</v>
      </c>
      <c r="E78" s="18">
        <v>1500</v>
      </c>
      <c r="F78" s="18">
        <v>154777650</v>
      </c>
      <c r="G78" s="19">
        <f t="shared" si="2"/>
        <v>1.3225502362161171E-2</v>
      </c>
      <c r="H78" s="20" t="s">
        <v>17</v>
      </c>
      <c r="J78" s="4"/>
      <c r="K78" s="23"/>
      <c r="L78" s="4"/>
    </row>
    <row r="79" spans="1:12" s="1" customFormat="1" x14ac:dyDescent="0.25">
      <c r="A79" s="15"/>
      <c r="B79" s="16" t="s">
        <v>176</v>
      </c>
      <c r="C79" s="17" t="s">
        <v>177</v>
      </c>
      <c r="D79" s="17" t="s">
        <v>82</v>
      </c>
      <c r="E79" s="18">
        <v>4</v>
      </c>
      <c r="F79" s="18">
        <v>4236056</v>
      </c>
      <c r="G79" s="19">
        <f t="shared" si="2"/>
        <v>3.6196420241712548E-4</v>
      </c>
      <c r="H79" s="20" t="s">
        <v>17</v>
      </c>
      <c r="J79" s="4"/>
      <c r="K79" s="23"/>
      <c r="L79" s="4"/>
    </row>
    <row r="80" spans="1:12" s="1" customFormat="1" x14ac:dyDescent="0.25">
      <c r="A80" s="15"/>
      <c r="B80" s="16" t="s">
        <v>178</v>
      </c>
      <c r="C80" s="17" t="s">
        <v>179</v>
      </c>
      <c r="D80" s="17" t="s">
        <v>82</v>
      </c>
      <c r="E80" s="18">
        <v>150</v>
      </c>
      <c r="F80" s="18">
        <v>151348200</v>
      </c>
      <c r="G80" s="19">
        <f t="shared" si="2"/>
        <v>1.2932461350904612E-2</v>
      </c>
      <c r="H80" s="20" t="s">
        <v>17</v>
      </c>
      <c r="J80" s="4"/>
      <c r="K80" s="23"/>
      <c r="L80" s="4"/>
    </row>
    <row r="81" spans="1:12" s="1" customFormat="1" x14ac:dyDescent="0.25">
      <c r="A81" s="15"/>
      <c r="B81" s="16" t="s">
        <v>180</v>
      </c>
      <c r="C81" s="17" t="s">
        <v>181</v>
      </c>
      <c r="D81" s="17" t="s">
        <v>82</v>
      </c>
      <c r="E81" s="18">
        <v>9</v>
      </c>
      <c r="F81" s="18">
        <v>9473499</v>
      </c>
      <c r="G81" s="19">
        <f t="shared" si="2"/>
        <v>8.0949532056102079E-4</v>
      </c>
      <c r="H81" s="20" t="s">
        <v>17</v>
      </c>
      <c r="J81" s="4"/>
      <c r="K81" s="23"/>
      <c r="L81" s="4"/>
    </row>
    <row r="82" spans="1:12" s="1" customFormat="1" x14ac:dyDescent="0.25">
      <c r="A82" s="15"/>
      <c r="B82" s="16" t="s">
        <v>182</v>
      </c>
      <c r="C82" s="17" t="s">
        <v>183</v>
      </c>
      <c r="D82" s="17" t="s">
        <v>82</v>
      </c>
      <c r="E82" s="18">
        <v>1000</v>
      </c>
      <c r="F82" s="18">
        <v>101925100</v>
      </c>
      <c r="G82" s="19">
        <f t="shared" si="2"/>
        <v>8.7093365922890909E-3</v>
      </c>
      <c r="H82" s="20" t="s">
        <v>17</v>
      </c>
      <c r="J82" s="4"/>
      <c r="K82" s="23"/>
      <c r="L82" s="4"/>
    </row>
    <row r="83" spans="1:12" s="1" customFormat="1" x14ac:dyDescent="0.25">
      <c r="A83" s="15"/>
      <c r="B83" s="16" t="s">
        <v>184</v>
      </c>
      <c r="C83" s="17" t="s">
        <v>185</v>
      </c>
      <c r="D83" s="17" t="s">
        <v>82</v>
      </c>
      <c r="E83" s="18">
        <v>3950</v>
      </c>
      <c r="F83" s="18">
        <v>404841030</v>
      </c>
      <c r="G83" s="19">
        <f t="shared" si="2"/>
        <v>3.4593017781086359E-2</v>
      </c>
      <c r="H83" s="20" t="s">
        <v>17</v>
      </c>
      <c r="J83" s="4"/>
      <c r="K83" s="23"/>
      <c r="L83" s="4"/>
    </row>
    <row r="84" spans="1:12" s="1" customFormat="1" x14ac:dyDescent="0.25">
      <c r="A84" s="15"/>
      <c r="B84" s="16" t="s">
        <v>186</v>
      </c>
      <c r="C84" s="17" t="s">
        <v>187</v>
      </c>
      <c r="D84" s="17" t="s">
        <v>82</v>
      </c>
      <c r="E84" s="18">
        <v>2500</v>
      </c>
      <c r="F84" s="18">
        <v>255885750</v>
      </c>
      <c r="G84" s="19">
        <f t="shared" si="2"/>
        <v>2.1865027612632589E-2</v>
      </c>
      <c r="H84" s="20" t="s">
        <v>17</v>
      </c>
      <c r="J84" s="4"/>
      <c r="K84" s="23"/>
      <c r="L84" s="4"/>
    </row>
    <row r="85" spans="1:12" s="1" customFormat="1" x14ac:dyDescent="0.25">
      <c r="B85" s="16" t="s">
        <v>188</v>
      </c>
      <c r="C85" s="17" t="s">
        <v>189</v>
      </c>
      <c r="D85" s="17" t="s">
        <v>16</v>
      </c>
      <c r="E85" s="18">
        <v>3000</v>
      </c>
      <c r="F85" s="18">
        <v>302549100</v>
      </c>
      <c r="G85" s="19">
        <f t="shared" si="2"/>
        <v>2.5852336152666331E-2</v>
      </c>
      <c r="H85" s="20" t="s">
        <v>17</v>
      </c>
      <c r="J85" s="4"/>
      <c r="K85" s="4"/>
      <c r="L85" s="4"/>
    </row>
    <row r="86" spans="1:12" s="1" customFormat="1" x14ac:dyDescent="0.25">
      <c r="B86" s="16" t="s">
        <v>190</v>
      </c>
      <c r="C86" s="17" t="s">
        <v>191</v>
      </c>
      <c r="D86" s="17" t="s">
        <v>192</v>
      </c>
      <c r="E86" s="18">
        <v>52</v>
      </c>
      <c r="F86" s="18">
        <v>52226876</v>
      </c>
      <c r="G86" s="19">
        <f t="shared" si="2"/>
        <v>4.4627029284027668E-3</v>
      </c>
      <c r="H86" s="20" t="s">
        <v>21</v>
      </c>
      <c r="J86" s="4"/>
      <c r="K86" s="4"/>
      <c r="L86" s="4"/>
    </row>
    <row r="87" spans="1:12" s="1" customFormat="1" x14ac:dyDescent="0.25">
      <c r="B87" s="16" t="s">
        <v>193</v>
      </c>
      <c r="C87" s="17" t="s">
        <v>194</v>
      </c>
      <c r="D87" s="17" t="s">
        <v>192</v>
      </c>
      <c r="E87" s="18">
        <v>20</v>
      </c>
      <c r="F87" s="18">
        <v>20103240</v>
      </c>
      <c r="G87" s="19">
        <f t="shared" si="2"/>
        <v>1.7177896686446197E-3</v>
      </c>
      <c r="H87" s="20" t="s">
        <v>29</v>
      </c>
      <c r="J87" s="4"/>
      <c r="K87" s="4"/>
      <c r="L87" s="4"/>
    </row>
    <row r="88" spans="1:12" s="1" customFormat="1" x14ac:dyDescent="0.25">
      <c r="A88" s="24" t="s">
        <v>195</v>
      </c>
      <c r="B88" s="16" t="s">
        <v>196</v>
      </c>
      <c r="C88" s="17" t="s">
        <v>197</v>
      </c>
      <c r="D88" s="17" t="s">
        <v>16</v>
      </c>
      <c r="E88" s="18">
        <v>7</v>
      </c>
      <c r="F88" s="18">
        <v>7227220</v>
      </c>
      <c r="G88" s="19">
        <f t="shared" si="2"/>
        <v>6.1755437675826226E-4</v>
      </c>
      <c r="H88" s="20" t="s">
        <v>17</v>
      </c>
      <c r="J88" s="4"/>
      <c r="K88" s="4"/>
      <c r="L88" s="4"/>
    </row>
    <row r="89" spans="1:12" s="1" customFormat="1" x14ac:dyDescent="0.25">
      <c r="B89" s="16" t="s">
        <v>198</v>
      </c>
      <c r="C89" s="17" t="s">
        <v>199</v>
      </c>
      <c r="D89" s="17" t="s">
        <v>200</v>
      </c>
      <c r="E89" s="18">
        <v>7450</v>
      </c>
      <c r="F89" s="18">
        <v>758645420</v>
      </c>
      <c r="G89" s="19">
        <f t="shared" si="2"/>
        <v>6.4825036394161262E-2</v>
      </c>
      <c r="H89" s="20" t="s">
        <v>17</v>
      </c>
      <c r="J89" s="4"/>
      <c r="K89" s="4"/>
      <c r="L89" s="4"/>
    </row>
    <row r="90" spans="1:12" s="1" customFormat="1" x14ac:dyDescent="0.25">
      <c r="B90" s="16" t="s">
        <v>201</v>
      </c>
      <c r="C90" s="17" t="s">
        <v>202</v>
      </c>
      <c r="D90" s="17" t="s">
        <v>203</v>
      </c>
      <c r="E90" s="18">
        <v>8</v>
      </c>
      <c r="F90" s="18">
        <v>8213688</v>
      </c>
      <c r="G90" s="19">
        <f t="shared" si="2"/>
        <v>7.0184648782337024E-4</v>
      </c>
      <c r="H90" s="20" t="s">
        <v>17</v>
      </c>
      <c r="J90" s="4"/>
      <c r="K90" s="4"/>
      <c r="L90" s="4"/>
    </row>
    <row r="91" spans="1:12" s="1" customFormat="1" x14ac:dyDescent="0.25">
      <c r="B91" s="16" t="s">
        <v>204</v>
      </c>
      <c r="C91" s="17" t="s">
        <v>205</v>
      </c>
      <c r="D91" s="17" t="s">
        <v>203</v>
      </c>
      <c r="E91" s="18">
        <v>10</v>
      </c>
      <c r="F91" s="18">
        <v>10007560</v>
      </c>
      <c r="G91" s="19">
        <f t="shared" si="2"/>
        <v>8.5512997787128594E-4</v>
      </c>
      <c r="H91" s="20" t="s">
        <v>17</v>
      </c>
      <c r="J91" s="4"/>
      <c r="K91" s="4"/>
      <c r="L91" s="4"/>
    </row>
    <row r="92" spans="1:12" s="1" customFormat="1" x14ac:dyDescent="0.25">
      <c r="A92" s="25" t="s">
        <v>206</v>
      </c>
      <c r="B92" s="16" t="s">
        <v>207</v>
      </c>
      <c r="C92" s="17" t="s">
        <v>208</v>
      </c>
      <c r="D92" s="17" t="s">
        <v>138</v>
      </c>
      <c r="E92" s="18">
        <v>17</v>
      </c>
      <c r="F92" s="18">
        <v>17656132</v>
      </c>
      <c r="G92" s="19">
        <f t="shared" si="2"/>
        <v>1.5086882083597305E-3</v>
      </c>
      <c r="H92" s="20" t="s">
        <v>17</v>
      </c>
      <c r="J92" s="4"/>
      <c r="K92" s="4"/>
      <c r="L92" s="4"/>
    </row>
    <row r="93" spans="1:12" s="1" customFormat="1" x14ac:dyDescent="0.25">
      <c r="B93" s="16" t="s">
        <v>209</v>
      </c>
      <c r="C93" s="17" t="s">
        <v>210</v>
      </c>
      <c r="D93" s="17" t="s">
        <v>138</v>
      </c>
      <c r="E93" s="18">
        <v>2500</v>
      </c>
      <c r="F93" s="18">
        <v>252725500</v>
      </c>
      <c r="G93" s="19">
        <f t="shared" si="2"/>
        <v>2.1594989310332355E-2</v>
      </c>
      <c r="H93" s="20" t="s">
        <v>17</v>
      </c>
      <c r="J93" s="4"/>
      <c r="K93" s="4"/>
      <c r="L93" s="4"/>
    </row>
    <row r="94" spans="1:12" s="1" customFormat="1" x14ac:dyDescent="0.25">
      <c r="B94" s="16" t="s">
        <v>211</v>
      </c>
      <c r="C94" s="17" t="s">
        <v>212</v>
      </c>
      <c r="D94" s="17" t="s">
        <v>200</v>
      </c>
      <c r="E94" s="18">
        <v>2000</v>
      </c>
      <c r="F94" s="18">
        <v>203602200</v>
      </c>
      <c r="G94" s="19">
        <f t="shared" si="2"/>
        <v>1.7397481981676365E-2</v>
      </c>
      <c r="H94" s="20" t="s">
        <v>20</v>
      </c>
      <c r="J94" s="4"/>
      <c r="K94" s="4"/>
      <c r="L94" s="4"/>
    </row>
    <row r="95" spans="1:12" s="1" customFormat="1" x14ac:dyDescent="0.25">
      <c r="B95" s="16" t="s">
        <v>213</v>
      </c>
      <c r="C95" s="17" t="s">
        <v>214</v>
      </c>
      <c r="D95" s="17" t="s">
        <v>200</v>
      </c>
      <c r="E95" s="18">
        <v>1500</v>
      </c>
      <c r="F95" s="18">
        <v>152965050</v>
      </c>
      <c r="G95" s="19">
        <f t="shared" si="2"/>
        <v>1.3070618594500573E-2</v>
      </c>
      <c r="H95" s="20" t="s">
        <v>20</v>
      </c>
      <c r="J95" s="4"/>
      <c r="K95" s="4"/>
      <c r="L95" s="4"/>
    </row>
    <row r="96" spans="1:12" s="1" customFormat="1" x14ac:dyDescent="0.25">
      <c r="B96" s="16" t="s">
        <v>215</v>
      </c>
      <c r="C96" s="17" t="s">
        <v>216</v>
      </c>
      <c r="D96" s="17" t="s">
        <v>192</v>
      </c>
      <c r="E96" s="18">
        <v>40</v>
      </c>
      <c r="F96" s="18">
        <v>8195824</v>
      </c>
      <c r="G96" s="19">
        <f t="shared" si="2"/>
        <v>7.0032003762724923E-4</v>
      </c>
      <c r="H96" s="20" t="s">
        <v>20</v>
      </c>
      <c r="J96" s="4"/>
      <c r="K96" s="4"/>
      <c r="L96" s="4"/>
    </row>
    <row r="97" spans="1:12" s="1" customFormat="1" x14ac:dyDescent="0.25">
      <c r="B97" s="16" t="s">
        <v>217</v>
      </c>
      <c r="C97" s="17" t="s">
        <v>218</v>
      </c>
      <c r="D97" s="17" t="s">
        <v>192</v>
      </c>
      <c r="E97" s="18">
        <v>140</v>
      </c>
      <c r="F97" s="18">
        <v>14678398</v>
      </c>
      <c r="G97" s="19">
        <f t="shared" si="2"/>
        <v>1.2542456060144458E-3</v>
      </c>
      <c r="H97" s="20" t="s">
        <v>33</v>
      </c>
      <c r="J97" s="4"/>
      <c r="K97" s="4"/>
      <c r="L97" s="4"/>
    </row>
    <row r="98" spans="1:12" s="1" customFormat="1" x14ac:dyDescent="0.25">
      <c r="B98" s="16" t="s">
        <v>219</v>
      </c>
      <c r="C98" s="17" t="s">
        <v>220</v>
      </c>
      <c r="D98" s="17" t="s">
        <v>192</v>
      </c>
      <c r="E98" s="18">
        <v>200</v>
      </c>
      <c r="F98" s="18">
        <v>20917760</v>
      </c>
      <c r="G98" s="19">
        <f t="shared" si="2"/>
        <v>1.7873890984332714E-3</v>
      </c>
      <c r="H98" s="20" t="s">
        <v>33</v>
      </c>
      <c r="J98" s="4"/>
      <c r="K98" s="4"/>
      <c r="L98" s="4"/>
    </row>
    <row r="99" spans="1:12" s="1" customFormat="1" x14ac:dyDescent="0.25">
      <c r="B99" s="16" t="s">
        <v>221</v>
      </c>
      <c r="C99" s="17" t="s">
        <v>222</v>
      </c>
      <c r="D99" s="17" t="s">
        <v>192</v>
      </c>
      <c r="E99" s="18">
        <v>100</v>
      </c>
      <c r="F99" s="18">
        <v>10431400</v>
      </c>
      <c r="G99" s="19">
        <f t="shared" si="2"/>
        <v>8.9134642721767671E-4</v>
      </c>
      <c r="H99" s="20" t="s">
        <v>33</v>
      </c>
      <c r="J99" s="4"/>
      <c r="K99" s="4"/>
      <c r="L99" s="4"/>
    </row>
    <row r="100" spans="1:12" s="1" customFormat="1" x14ac:dyDescent="0.25">
      <c r="B100" s="16" t="s">
        <v>223</v>
      </c>
      <c r="C100" s="17" t="s">
        <v>224</v>
      </c>
      <c r="D100" s="17" t="s">
        <v>192</v>
      </c>
      <c r="E100" s="18">
        <v>100</v>
      </c>
      <c r="F100" s="18">
        <v>10423010</v>
      </c>
      <c r="G100" s="19">
        <f t="shared" si="2"/>
        <v>8.9062951515176444E-4</v>
      </c>
      <c r="H100" s="20" t="s">
        <v>33</v>
      </c>
      <c r="J100" s="4"/>
      <c r="K100" s="4"/>
      <c r="L100" s="4"/>
    </row>
    <row r="101" spans="1:12" s="1" customFormat="1" x14ac:dyDescent="0.25">
      <c r="B101" s="16" t="s">
        <v>225</v>
      </c>
      <c r="C101" s="17" t="s">
        <v>226</v>
      </c>
      <c r="D101" s="17" t="s">
        <v>192</v>
      </c>
      <c r="E101" s="18">
        <v>100</v>
      </c>
      <c r="F101" s="18">
        <v>10402820</v>
      </c>
      <c r="G101" s="19">
        <f t="shared" si="2"/>
        <v>8.8890431198004015E-4</v>
      </c>
      <c r="H101" s="20" t="s">
        <v>33</v>
      </c>
      <c r="J101" s="4"/>
      <c r="K101" s="4"/>
      <c r="L101" s="4"/>
    </row>
    <row r="102" spans="1:12" s="1" customFormat="1" x14ac:dyDescent="0.25">
      <c r="B102" s="16" t="s">
        <v>227</v>
      </c>
      <c r="C102" s="17" t="s">
        <v>228</v>
      </c>
      <c r="D102" s="17" t="s">
        <v>192</v>
      </c>
      <c r="E102" s="18">
        <v>100</v>
      </c>
      <c r="F102" s="18">
        <v>10396830</v>
      </c>
      <c r="G102" s="19">
        <f t="shared" si="2"/>
        <v>8.8839247607124232E-4</v>
      </c>
      <c r="H102" s="20" t="s">
        <v>33</v>
      </c>
      <c r="J102" s="4"/>
      <c r="K102" s="4"/>
      <c r="L102" s="4"/>
    </row>
    <row r="103" spans="1:12" s="1" customFormat="1" x14ac:dyDescent="0.25">
      <c r="A103" s="24" t="s">
        <v>229</v>
      </c>
      <c r="B103" s="16" t="s">
        <v>230</v>
      </c>
      <c r="C103" s="17" t="s">
        <v>231</v>
      </c>
      <c r="D103" s="17" t="s">
        <v>192</v>
      </c>
      <c r="E103" s="18">
        <v>100</v>
      </c>
      <c r="F103" s="18">
        <v>10406160</v>
      </c>
      <c r="G103" s="19">
        <f t="shared" si="2"/>
        <v>8.8918970963202434E-4</v>
      </c>
      <c r="H103" s="20" t="s">
        <v>33</v>
      </c>
      <c r="J103" s="4"/>
      <c r="K103" s="4"/>
      <c r="L103" s="4"/>
    </row>
    <row r="104" spans="1:12" s="1" customFormat="1" x14ac:dyDescent="0.25">
      <c r="B104" s="16" t="s">
        <v>232</v>
      </c>
      <c r="C104" s="17" t="s">
        <v>233</v>
      </c>
      <c r="D104" s="17" t="s">
        <v>192</v>
      </c>
      <c r="E104" s="18">
        <v>100</v>
      </c>
      <c r="F104" s="18">
        <v>10391190</v>
      </c>
      <c r="G104" s="19">
        <f t="shared" si="2"/>
        <v>8.8791054710202363E-4</v>
      </c>
      <c r="H104" s="20" t="s">
        <v>33</v>
      </c>
      <c r="J104" s="4"/>
      <c r="K104" s="4"/>
      <c r="L104" s="4"/>
    </row>
    <row r="105" spans="1:12" s="1" customFormat="1" x14ac:dyDescent="0.25">
      <c r="B105" s="16" t="s">
        <v>234</v>
      </c>
      <c r="C105" s="17" t="s">
        <v>235</v>
      </c>
      <c r="D105" s="17" t="s">
        <v>77</v>
      </c>
      <c r="E105" s="18">
        <v>17</v>
      </c>
      <c r="F105" s="18">
        <v>18700561</v>
      </c>
      <c r="G105" s="19">
        <f t="shared" si="2"/>
        <v>1.5979329940675482E-3</v>
      </c>
      <c r="H105" s="20" t="s">
        <v>17</v>
      </c>
      <c r="J105" s="4"/>
      <c r="K105" s="4"/>
      <c r="L105" s="4"/>
    </row>
    <row r="106" spans="1:12" s="1" customFormat="1" x14ac:dyDescent="0.25">
      <c r="B106" s="16" t="s">
        <v>236</v>
      </c>
      <c r="C106" s="17" t="s">
        <v>237</v>
      </c>
      <c r="D106" s="17" t="s">
        <v>77</v>
      </c>
      <c r="E106" s="18">
        <v>22</v>
      </c>
      <c r="F106" s="18">
        <v>22946792</v>
      </c>
      <c r="G106" s="19">
        <f t="shared" si="2"/>
        <v>1.9607666339424398E-3</v>
      </c>
      <c r="H106" s="20" t="s">
        <v>17</v>
      </c>
      <c r="J106" s="4"/>
      <c r="K106" s="4"/>
      <c r="L106" s="4"/>
    </row>
    <row r="107" spans="1:12" s="1" customFormat="1" x14ac:dyDescent="0.25">
      <c r="B107" s="16" t="s">
        <v>238</v>
      </c>
      <c r="C107" s="17" t="s">
        <v>239</v>
      </c>
      <c r="D107" s="17" t="s">
        <v>77</v>
      </c>
      <c r="E107" s="18">
        <v>5</v>
      </c>
      <c r="F107" s="18">
        <v>5006035</v>
      </c>
      <c r="G107" s="19">
        <f t="shared" si="2"/>
        <v>4.2775767507493163E-4</v>
      </c>
      <c r="H107" s="20" t="s">
        <v>17</v>
      </c>
      <c r="J107" s="4"/>
      <c r="K107" s="4"/>
      <c r="L107" s="4"/>
    </row>
    <row r="108" spans="1:12" s="1" customFormat="1" x14ac:dyDescent="0.25">
      <c r="B108" s="16" t="s">
        <v>240</v>
      </c>
      <c r="C108" s="17" t="s">
        <v>241</v>
      </c>
      <c r="D108" s="17" t="s">
        <v>77</v>
      </c>
      <c r="E108" s="18">
        <v>50</v>
      </c>
      <c r="F108" s="18">
        <v>50169700</v>
      </c>
      <c r="G108" s="19">
        <f t="shared" si="2"/>
        <v>4.2869205331578378E-3</v>
      </c>
      <c r="H108" s="20" t="s">
        <v>17</v>
      </c>
      <c r="J108" s="4"/>
      <c r="K108" s="4"/>
      <c r="L108" s="4"/>
    </row>
    <row r="109" spans="1:12" s="1" customFormat="1" x14ac:dyDescent="0.25">
      <c r="A109" s="1" t="s">
        <v>242</v>
      </c>
      <c r="B109" s="16" t="s">
        <v>243</v>
      </c>
      <c r="C109" s="17" t="s">
        <v>244</v>
      </c>
      <c r="D109" s="17" t="s">
        <v>77</v>
      </c>
      <c r="E109" s="18">
        <v>17</v>
      </c>
      <c r="F109" s="18">
        <v>16881170</v>
      </c>
      <c r="G109" s="19">
        <f t="shared" si="2"/>
        <v>1.4424689463307155E-3</v>
      </c>
      <c r="H109" s="20" t="s">
        <v>17</v>
      </c>
      <c r="J109" s="4"/>
      <c r="K109" s="4"/>
      <c r="L109" s="4"/>
    </row>
    <row r="110" spans="1:12" s="1" customFormat="1" x14ac:dyDescent="0.25">
      <c r="A110" s="17" t="s">
        <v>245</v>
      </c>
      <c r="B110" s="16" t="s">
        <v>246</v>
      </c>
      <c r="C110" s="17" t="s">
        <v>247</v>
      </c>
      <c r="D110" s="17" t="s">
        <v>77</v>
      </c>
      <c r="E110" s="18">
        <v>3</v>
      </c>
      <c r="F110" s="18">
        <v>3039756</v>
      </c>
      <c r="G110" s="19">
        <f t="shared" si="2"/>
        <v>2.5974228293551164E-4</v>
      </c>
      <c r="H110" s="20" t="s">
        <v>17</v>
      </c>
      <c r="J110" s="4"/>
      <c r="K110" s="4"/>
      <c r="L110" s="4"/>
    </row>
    <row r="111" spans="1:12" s="1" customFormat="1" x14ac:dyDescent="0.25">
      <c r="B111" s="16" t="s">
        <v>248</v>
      </c>
      <c r="C111" s="17" t="s">
        <v>249</v>
      </c>
      <c r="D111" s="17" t="s">
        <v>77</v>
      </c>
      <c r="E111" s="18">
        <v>9</v>
      </c>
      <c r="F111" s="18">
        <v>8954613</v>
      </c>
      <c r="G111" s="19">
        <f t="shared" si="2"/>
        <v>7.6515734270250985E-4</v>
      </c>
      <c r="H111" s="20" t="s">
        <v>17</v>
      </c>
      <c r="J111" s="4"/>
      <c r="K111" s="4"/>
      <c r="L111" s="4"/>
    </row>
    <row r="112" spans="1:12" s="1" customFormat="1" x14ac:dyDescent="0.25">
      <c r="B112" s="16"/>
      <c r="C112" s="17"/>
      <c r="D112" s="17"/>
      <c r="E112" s="18"/>
      <c r="F112" s="18"/>
      <c r="G112" s="19"/>
      <c r="H112" s="20"/>
      <c r="J112" s="4"/>
      <c r="K112" s="4"/>
      <c r="L112" s="4"/>
    </row>
    <row r="113" spans="2:12" s="1" customFormat="1" x14ac:dyDescent="0.25">
      <c r="B113" s="16"/>
      <c r="C113" s="17"/>
      <c r="D113" s="17"/>
      <c r="E113" s="18"/>
      <c r="F113" s="18"/>
      <c r="G113" s="19"/>
      <c r="H113" s="20"/>
      <c r="J113" s="4"/>
      <c r="K113" s="4"/>
      <c r="L113" s="4"/>
    </row>
    <row r="114" spans="2:12" s="1" customFormat="1" x14ac:dyDescent="0.25">
      <c r="B114" s="16"/>
      <c r="C114" s="17"/>
      <c r="D114" s="17"/>
      <c r="E114" s="18"/>
      <c r="F114" s="18"/>
      <c r="G114" s="19"/>
      <c r="H114" s="20"/>
      <c r="J114" s="4"/>
      <c r="K114" s="4"/>
      <c r="L114" s="4"/>
    </row>
    <row r="115" spans="2:12" s="1" customFormat="1" x14ac:dyDescent="0.25">
      <c r="B115" s="26"/>
      <c r="C115" s="26" t="s">
        <v>250</v>
      </c>
      <c r="D115" s="26"/>
      <c r="E115" s="27"/>
      <c r="F115" s="28">
        <f>SUM(F7:F114)</f>
        <v>10429237398.799999</v>
      </c>
      <c r="G115" s="29">
        <f>+F115/$F$127</f>
        <v>0.89116163640789869</v>
      </c>
      <c r="H115" s="30"/>
      <c r="J115" s="4"/>
      <c r="K115" s="4"/>
      <c r="L115" s="4"/>
    </row>
    <row r="116" spans="2:12" s="1" customFormat="1" x14ac:dyDescent="0.25">
      <c r="E116" s="2"/>
      <c r="G116" s="31"/>
      <c r="J116" s="4"/>
      <c r="K116" s="4"/>
      <c r="L116" s="4"/>
    </row>
    <row r="117" spans="2:12" s="1" customFormat="1" x14ac:dyDescent="0.25">
      <c r="B117" s="32"/>
      <c r="C117" s="32" t="s">
        <v>251</v>
      </c>
      <c r="D117" s="32"/>
      <c r="E117" s="32"/>
      <c r="F117" s="32" t="s">
        <v>11</v>
      </c>
      <c r="G117" s="33" t="s">
        <v>12</v>
      </c>
      <c r="J117" s="34" t="s">
        <v>17</v>
      </c>
      <c r="K117" s="4"/>
      <c r="L117" s="4"/>
    </row>
    <row r="118" spans="2:12" s="1" customFormat="1" x14ac:dyDescent="0.25">
      <c r="B118" s="35"/>
      <c r="C118" s="26" t="s">
        <v>252</v>
      </c>
      <c r="D118" s="17"/>
      <c r="E118" s="36"/>
      <c r="F118" s="37" t="s">
        <v>253</v>
      </c>
      <c r="G118" s="38">
        <v>0</v>
      </c>
      <c r="J118" s="34" t="s">
        <v>17</v>
      </c>
      <c r="K118" s="4"/>
      <c r="L118" s="21" t="s">
        <v>17</v>
      </c>
    </row>
    <row r="119" spans="2:12" s="1" customFormat="1" x14ac:dyDescent="0.25">
      <c r="B119" s="35" t="s">
        <v>254</v>
      </c>
      <c r="C119" s="26" t="s">
        <v>255</v>
      </c>
      <c r="D119" s="26"/>
      <c r="E119" s="27"/>
      <c r="F119" s="18">
        <v>893150348.60000002</v>
      </c>
      <c r="G119" s="38">
        <f>+F119/$F$127</f>
        <v>7.6318267173421828E-2</v>
      </c>
      <c r="J119" s="34" t="s">
        <v>17</v>
      </c>
      <c r="K119" s="4"/>
      <c r="L119" s="21" t="s">
        <v>256</v>
      </c>
    </row>
    <row r="120" spans="2:12" s="1" customFormat="1" x14ac:dyDescent="0.25">
      <c r="B120" s="35"/>
      <c r="C120" s="26" t="s">
        <v>257</v>
      </c>
      <c r="D120" s="17"/>
      <c r="E120" s="36"/>
      <c r="F120" s="27" t="s">
        <v>253</v>
      </c>
      <c r="G120" s="38">
        <v>0</v>
      </c>
      <c r="J120" s="34" t="s">
        <v>17</v>
      </c>
      <c r="K120" s="4"/>
      <c r="L120" s="21" t="s">
        <v>256</v>
      </c>
    </row>
    <row r="121" spans="2:12" s="1" customFormat="1" x14ac:dyDescent="0.25">
      <c r="B121" s="35"/>
      <c r="C121" s="26" t="s">
        <v>258</v>
      </c>
      <c r="D121" s="17"/>
      <c r="E121" s="36"/>
      <c r="F121" s="27" t="s">
        <v>253</v>
      </c>
      <c r="G121" s="38">
        <v>0</v>
      </c>
      <c r="J121" s="34" t="s">
        <v>256</v>
      </c>
      <c r="K121" s="4"/>
      <c r="L121" s="21" t="s">
        <v>20</v>
      </c>
    </row>
    <row r="122" spans="2:12" s="1" customFormat="1" x14ac:dyDescent="0.25">
      <c r="B122" s="35"/>
      <c r="C122" s="26" t="s">
        <v>259</v>
      </c>
      <c r="D122" s="17"/>
      <c r="E122" s="36"/>
      <c r="F122" s="27" t="s">
        <v>253</v>
      </c>
      <c r="G122" s="38">
        <v>0</v>
      </c>
      <c r="J122" s="34" t="s">
        <v>20</v>
      </c>
      <c r="K122" s="4"/>
      <c r="L122" s="21" t="s">
        <v>26</v>
      </c>
    </row>
    <row r="123" spans="2:12" s="1" customFormat="1" x14ac:dyDescent="0.25">
      <c r="B123" s="17" t="s">
        <v>206</v>
      </c>
      <c r="C123" s="17" t="s">
        <v>260</v>
      </c>
      <c r="D123" s="17"/>
      <c r="E123" s="36"/>
      <c r="F123" s="18">
        <v>380581694.63999999</v>
      </c>
      <c r="G123" s="38">
        <f>+F123/$F$127</f>
        <v>3.2520096418679451E-2</v>
      </c>
      <c r="J123" s="21" t="s">
        <v>26</v>
      </c>
      <c r="K123" s="4"/>
      <c r="L123" s="23" t="s">
        <v>29</v>
      </c>
    </row>
    <row r="124" spans="2:12" s="1" customFormat="1" x14ac:dyDescent="0.25">
      <c r="B124" s="35"/>
      <c r="C124" s="17"/>
      <c r="D124" s="17"/>
      <c r="E124" s="36"/>
      <c r="F124" s="37"/>
      <c r="G124" s="38"/>
      <c r="J124" s="21" t="s">
        <v>17</v>
      </c>
      <c r="K124" s="4"/>
      <c r="L124" s="23" t="s">
        <v>33</v>
      </c>
    </row>
    <row r="125" spans="2:12" s="1" customFormat="1" x14ac:dyDescent="0.25">
      <c r="B125" s="35"/>
      <c r="C125" s="17" t="s">
        <v>261</v>
      </c>
      <c r="D125" s="17"/>
      <c r="E125" s="36"/>
      <c r="F125" s="39">
        <f>SUM(F118:F124)</f>
        <v>1273732043.24</v>
      </c>
      <c r="G125" s="38">
        <f>+F125/$F$127</f>
        <v>0.10883836359210128</v>
      </c>
      <c r="J125" s="21" t="s">
        <v>17</v>
      </c>
      <c r="K125" s="4"/>
      <c r="L125" s="23" t="s">
        <v>262</v>
      </c>
    </row>
    <row r="126" spans="2:12" s="1" customFormat="1" x14ac:dyDescent="0.25">
      <c r="B126" s="35"/>
      <c r="C126" s="17"/>
      <c r="D126" s="17"/>
      <c r="E126" s="36"/>
      <c r="F126" s="39"/>
      <c r="G126" s="38"/>
      <c r="J126" s="4"/>
      <c r="K126" s="4"/>
      <c r="L126" s="4"/>
    </row>
    <row r="127" spans="2:12" s="1" customFormat="1" x14ac:dyDescent="0.25">
      <c r="B127" s="40"/>
      <c r="C127" s="41" t="s">
        <v>263</v>
      </c>
      <c r="D127" s="42"/>
      <c r="E127" s="43"/>
      <c r="F127" s="43">
        <f>+F125+F115</f>
        <v>11702969442.039999</v>
      </c>
      <c r="G127" s="44">
        <v>1</v>
      </c>
      <c r="J127" s="4"/>
      <c r="K127" s="4"/>
      <c r="L127" s="4"/>
    </row>
    <row r="128" spans="2:12" s="1" customFormat="1" x14ac:dyDescent="0.25">
      <c r="E128" s="2"/>
      <c r="F128" s="45"/>
      <c r="G128" s="8"/>
      <c r="J128" s="4"/>
      <c r="K128" s="4"/>
      <c r="L128" s="4"/>
    </row>
    <row r="129" spans="2:12" s="1" customFormat="1" x14ac:dyDescent="0.25">
      <c r="C129" s="26" t="s">
        <v>264</v>
      </c>
      <c r="D129" s="46">
        <v>6.4946285252978475</v>
      </c>
      <c r="E129" s="2"/>
      <c r="F129" s="2">
        <v>0</v>
      </c>
      <c r="G129" s="8"/>
      <c r="J129" s="4"/>
      <c r="K129" s="4"/>
      <c r="L129" s="4"/>
    </row>
    <row r="130" spans="2:12" s="1" customFormat="1" x14ac:dyDescent="0.25">
      <c r="C130" s="26" t="s">
        <v>265</v>
      </c>
      <c r="D130" s="46">
        <v>4.6405439681620457</v>
      </c>
      <c r="E130" s="2"/>
      <c r="G130" s="8"/>
      <c r="J130" s="4"/>
      <c r="K130" s="4"/>
      <c r="L130" s="4"/>
    </row>
    <row r="131" spans="2:12" s="1" customFormat="1" x14ac:dyDescent="0.25">
      <c r="C131" s="26" t="s">
        <v>266</v>
      </c>
      <c r="D131" s="46">
        <v>7.0508554570432924</v>
      </c>
      <c r="E131" s="2"/>
      <c r="G131" s="8"/>
      <c r="J131" s="4"/>
      <c r="K131" s="4"/>
      <c r="L131" s="4"/>
    </row>
    <row r="132" spans="2:12" s="1" customFormat="1" x14ac:dyDescent="0.25">
      <c r="C132" s="26" t="s">
        <v>267</v>
      </c>
      <c r="D132" s="47">
        <v>19.587800000000001</v>
      </c>
      <c r="E132" s="2"/>
      <c r="G132" s="8"/>
      <c r="J132" s="4"/>
      <c r="K132" s="4"/>
      <c r="L132" s="4"/>
    </row>
    <row r="133" spans="2:12" s="1" customFormat="1" x14ac:dyDescent="0.25">
      <c r="C133" s="26" t="s">
        <v>268</v>
      </c>
      <c r="D133" s="47">
        <v>19.466999999999999</v>
      </c>
      <c r="E133" s="2"/>
      <c r="G133" s="8"/>
      <c r="J133" s="4"/>
      <c r="K133" s="4"/>
      <c r="L133" s="4"/>
    </row>
    <row r="134" spans="2:12" s="1" customFormat="1" x14ac:dyDescent="0.25">
      <c r="C134" s="26" t="s">
        <v>269</v>
      </c>
      <c r="D134" s="48"/>
      <c r="E134" s="2"/>
      <c r="G134" s="8"/>
      <c r="J134" s="4"/>
      <c r="K134" s="4"/>
      <c r="L134" s="4"/>
    </row>
    <row r="135" spans="2:12" s="1" customFormat="1" x14ac:dyDescent="0.25">
      <c r="C135" s="26" t="s">
        <v>270</v>
      </c>
      <c r="D135" s="49">
        <v>0</v>
      </c>
      <c r="E135" s="2"/>
      <c r="G135" s="8"/>
      <c r="J135" s="4"/>
      <c r="K135" s="4"/>
      <c r="L135" s="4"/>
    </row>
    <row r="136" spans="2:12" s="1" customFormat="1" x14ac:dyDescent="0.25">
      <c r="C136" s="26" t="s">
        <v>271</v>
      </c>
      <c r="D136" s="49">
        <v>0</v>
      </c>
      <c r="E136" s="2"/>
      <c r="F136" s="45"/>
      <c r="G136" s="50"/>
      <c r="J136" s="4"/>
      <c r="K136" s="4"/>
      <c r="L136" s="4"/>
    </row>
    <row r="137" spans="2:12" s="1" customFormat="1" x14ac:dyDescent="0.25">
      <c r="B137" s="51"/>
      <c r="C137" s="15"/>
      <c r="E137" s="2"/>
      <c r="G137" s="8"/>
      <c r="J137" s="4"/>
      <c r="K137" s="4"/>
      <c r="L137" s="4"/>
    </row>
    <row r="138" spans="2:12" s="1" customFormat="1" x14ac:dyDescent="0.25">
      <c r="E138" s="2"/>
      <c r="F138" s="2"/>
      <c r="G138" s="8"/>
      <c r="J138" s="4"/>
      <c r="K138" s="4"/>
      <c r="L138" s="4"/>
    </row>
    <row r="139" spans="2:12" s="1" customFormat="1" x14ac:dyDescent="0.25">
      <c r="C139" s="32" t="s">
        <v>272</v>
      </c>
      <c r="D139" s="32"/>
      <c r="E139" s="32"/>
      <c r="F139" s="32"/>
      <c r="G139" s="52"/>
      <c r="J139" s="4"/>
      <c r="K139" s="4"/>
      <c r="L139" s="4"/>
    </row>
    <row r="140" spans="2:12" s="1" customFormat="1" x14ac:dyDescent="0.25">
      <c r="C140" s="32" t="s">
        <v>273</v>
      </c>
      <c r="D140" s="32"/>
      <c r="E140" s="32"/>
      <c r="F140" s="32" t="s">
        <v>11</v>
      </c>
      <c r="G140" s="52" t="s">
        <v>12</v>
      </c>
      <c r="J140" s="4"/>
      <c r="K140" s="4"/>
      <c r="L140" s="4"/>
    </row>
    <row r="141" spans="2:12" s="1" customFormat="1" x14ac:dyDescent="0.25">
      <c r="C141" s="26" t="s">
        <v>274</v>
      </c>
      <c r="D141" s="17"/>
      <c r="E141" s="36"/>
      <c r="F141" s="53">
        <f>SUMIF(Table1345676857[[Industry ]],A109,Table1345676857[Market Value])</f>
        <v>0</v>
      </c>
      <c r="G141" s="54">
        <f>+F141/$F$127</f>
        <v>0</v>
      </c>
      <c r="J141" s="4"/>
      <c r="K141" s="4"/>
      <c r="L141" s="4"/>
    </row>
    <row r="142" spans="2:12" s="1" customFormat="1" x14ac:dyDescent="0.25">
      <c r="C142" s="17" t="s">
        <v>275</v>
      </c>
      <c r="D142" s="17"/>
      <c r="E142" s="36"/>
      <c r="F142" s="53">
        <f>SUMIF(Table1345676857[[Industry ]],A110,Table1345676857[Market Value])</f>
        <v>0</v>
      </c>
      <c r="G142" s="54">
        <f>+F142/$F$127</f>
        <v>0</v>
      </c>
      <c r="J142" s="4"/>
      <c r="K142" s="4"/>
      <c r="L142" s="4"/>
    </row>
    <row r="143" spans="2:12" s="1" customFormat="1" x14ac:dyDescent="0.25">
      <c r="C143" s="17" t="s">
        <v>276</v>
      </c>
      <c r="D143" s="17"/>
      <c r="E143" s="36"/>
      <c r="F143" s="53">
        <f t="shared" ref="F143:F152" si="3">SUMIF($E$155:$E$164,C143,$H$155:$H$164)</f>
        <v>10096621257.799999</v>
      </c>
      <c r="G143" s="54">
        <f>+F143/$F$127</f>
        <v>0.86274011974519949</v>
      </c>
      <c r="J143" s="4"/>
      <c r="K143" s="4"/>
      <c r="L143" s="4"/>
    </row>
    <row r="144" spans="2:12" s="1" customFormat="1" x14ac:dyDescent="0.25">
      <c r="C144" s="17" t="s">
        <v>277</v>
      </c>
      <c r="D144" s="17"/>
      <c r="E144" s="36"/>
      <c r="F144" s="53">
        <f t="shared" si="3"/>
        <v>0</v>
      </c>
      <c r="G144" s="54">
        <f t="shared" ref="G144:G152" si="4">+F144/$F$127</f>
        <v>0</v>
      </c>
      <c r="J144" s="4"/>
      <c r="K144" s="4"/>
      <c r="L144" s="4"/>
    </row>
    <row r="145" spans="3:12" s="1" customFormat="1" x14ac:dyDescent="0.25">
      <c r="C145" s="17" t="s">
        <v>278</v>
      </c>
      <c r="D145" s="17"/>
      <c r="E145" s="36"/>
      <c r="F145" s="53">
        <v>332616141</v>
      </c>
      <c r="G145" s="54">
        <f>+F145/$F$127</f>
        <v>2.842151666269925E-2</v>
      </c>
      <c r="J145" s="4"/>
      <c r="K145" s="4"/>
      <c r="L145" s="4"/>
    </row>
    <row r="146" spans="3:12" s="1" customFormat="1" x14ac:dyDescent="0.25">
      <c r="C146" s="17" t="s">
        <v>279</v>
      </c>
      <c r="D146" s="17"/>
      <c r="E146" s="36"/>
      <c r="F146" s="53">
        <v>0</v>
      </c>
      <c r="G146" s="54">
        <f t="shared" si="4"/>
        <v>0</v>
      </c>
      <c r="J146" s="4"/>
      <c r="K146" s="4"/>
      <c r="L146" s="4"/>
    </row>
    <row r="147" spans="3:12" s="1" customFormat="1" x14ac:dyDescent="0.25">
      <c r="C147" s="17" t="s">
        <v>280</v>
      </c>
      <c r="D147" s="17"/>
      <c r="E147" s="36"/>
      <c r="F147" s="53">
        <f t="shared" si="3"/>
        <v>0</v>
      </c>
      <c r="G147" s="54">
        <f t="shared" si="4"/>
        <v>0</v>
      </c>
      <c r="J147" s="4"/>
      <c r="K147" s="4"/>
      <c r="L147" s="4"/>
    </row>
    <row r="148" spans="3:12" s="1" customFormat="1" x14ac:dyDescent="0.25">
      <c r="C148" s="17" t="s">
        <v>281</v>
      </c>
      <c r="D148" s="17"/>
      <c r="E148" s="36"/>
      <c r="F148" s="53">
        <f t="shared" si="3"/>
        <v>0</v>
      </c>
      <c r="G148" s="54">
        <f t="shared" si="4"/>
        <v>0</v>
      </c>
      <c r="J148" s="4"/>
      <c r="K148" s="4"/>
      <c r="L148" s="4"/>
    </row>
    <row r="149" spans="3:12" s="1" customFormat="1" x14ac:dyDescent="0.25">
      <c r="C149" s="17" t="s">
        <v>282</v>
      </c>
      <c r="D149" s="17"/>
      <c r="E149" s="36"/>
      <c r="F149" s="53">
        <f t="shared" si="3"/>
        <v>0</v>
      </c>
      <c r="G149" s="54">
        <f t="shared" si="4"/>
        <v>0</v>
      </c>
      <c r="J149" s="4"/>
      <c r="K149" s="4"/>
      <c r="L149" s="4"/>
    </row>
    <row r="150" spans="3:12" s="1" customFormat="1" x14ac:dyDescent="0.25">
      <c r="C150" s="17" t="s">
        <v>283</v>
      </c>
      <c r="D150" s="17"/>
      <c r="E150" s="36"/>
      <c r="F150" s="53">
        <f t="shared" si="3"/>
        <v>0</v>
      </c>
      <c r="G150" s="54">
        <f t="shared" si="4"/>
        <v>0</v>
      </c>
      <c r="J150" s="4"/>
      <c r="K150" s="4"/>
      <c r="L150" s="4"/>
    </row>
    <row r="151" spans="3:12" s="1" customFormat="1" x14ac:dyDescent="0.25">
      <c r="C151" s="17" t="s">
        <v>284</v>
      </c>
      <c r="D151" s="17"/>
      <c r="E151" s="36"/>
      <c r="F151" s="53">
        <f t="shared" si="3"/>
        <v>0</v>
      </c>
      <c r="G151" s="55">
        <f t="shared" si="4"/>
        <v>0</v>
      </c>
      <c r="J151" s="4"/>
      <c r="K151" s="4"/>
      <c r="L151" s="4"/>
    </row>
    <row r="152" spans="3:12" s="1" customFormat="1" x14ac:dyDescent="0.25">
      <c r="C152" s="17" t="s">
        <v>285</v>
      </c>
      <c r="D152" s="17"/>
      <c r="E152" s="36"/>
      <c r="F152" s="53">
        <f t="shared" si="3"/>
        <v>0</v>
      </c>
      <c r="G152" s="55">
        <f t="shared" si="4"/>
        <v>0</v>
      </c>
      <c r="J152" s="4"/>
      <c r="K152" s="4"/>
      <c r="L152" s="4"/>
    </row>
    <row r="153" spans="3:12" s="1" customFormat="1" x14ac:dyDescent="0.25">
      <c r="C153" s="17" t="s">
        <v>286</v>
      </c>
      <c r="D153" s="17"/>
      <c r="E153" s="36"/>
      <c r="F153" s="56">
        <f>SUM(F141:F152)</f>
        <v>10429237398.799999</v>
      </c>
      <c r="G153" s="57">
        <f>SUM(G141:G152)</f>
        <v>0.89116163640789869</v>
      </c>
      <c r="H153" s="58">
        <f>F115-H165</f>
        <v>0</v>
      </c>
      <c r="J153" s="4"/>
      <c r="K153" s="4"/>
      <c r="L153" s="4"/>
    </row>
    <row r="154" spans="3:12" s="1" customFormat="1" x14ac:dyDescent="0.25">
      <c r="E154" s="2"/>
      <c r="G154" s="8"/>
      <c r="J154" s="4"/>
      <c r="K154" s="4"/>
      <c r="L154" s="4"/>
    </row>
    <row r="155" spans="3:12" x14ac:dyDescent="0.25">
      <c r="E155" s="4" t="s">
        <v>276</v>
      </c>
      <c r="F155" s="4" t="s">
        <v>20</v>
      </c>
      <c r="G155" s="59">
        <f>H155/$F$127</f>
        <v>0.13421782203049107</v>
      </c>
      <c r="H155" s="60">
        <f t="shared" ref="H155:H164" si="5">SUMIF($H$7:$H$114,F155,$F$7:$F$114)</f>
        <v>1570747069.8</v>
      </c>
    </row>
    <row r="156" spans="3:12" x14ac:dyDescent="0.25">
      <c r="C156" s="4" t="s">
        <v>276</v>
      </c>
      <c r="E156" s="4" t="s">
        <v>276</v>
      </c>
      <c r="F156" s="4" t="s">
        <v>287</v>
      </c>
      <c r="G156" s="59">
        <f t="shared" ref="G156:G164" si="6">H156/$F$127</f>
        <v>0</v>
      </c>
      <c r="H156" s="60">
        <f t="shared" si="5"/>
        <v>0</v>
      </c>
    </row>
    <row r="157" spans="3:12" x14ac:dyDescent="0.25">
      <c r="C157" s="4" t="s">
        <v>276</v>
      </c>
      <c r="E157" s="4" t="s">
        <v>276</v>
      </c>
      <c r="F157" s="61" t="s">
        <v>26</v>
      </c>
      <c r="G157" s="59">
        <f t="shared" si="6"/>
        <v>0</v>
      </c>
      <c r="H157" s="60">
        <f t="shared" si="5"/>
        <v>0</v>
      </c>
    </row>
    <row r="158" spans="3:12" x14ac:dyDescent="0.25">
      <c r="C158" s="4" t="s">
        <v>276</v>
      </c>
      <c r="E158" s="4" t="s">
        <v>276</v>
      </c>
      <c r="F158" s="62" t="s">
        <v>262</v>
      </c>
      <c r="G158" s="59">
        <f t="shared" si="6"/>
        <v>0</v>
      </c>
      <c r="H158" s="60">
        <f t="shared" si="5"/>
        <v>0</v>
      </c>
    </row>
    <row r="159" spans="3:12" x14ac:dyDescent="0.25">
      <c r="C159" s="4" t="s">
        <v>276</v>
      </c>
      <c r="E159" s="4" t="s">
        <v>276</v>
      </c>
      <c r="F159" s="4" t="s">
        <v>17</v>
      </c>
      <c r="G159" s="59">
        <f t="shared" si="6"/>
        <v>0.67547677887656077</v>
      </c>
      <c r="H159" s="60">
        <f t="shared" si="5"/>
        <v>7905084102</v>
      </c>
    </row>
    <row r="160" spans="3:12" x14ac:dyDescent="0.25">
      <c r="C160" s="4" t="s">
        <v>276</v>
      </c>
      <c r="E160" s="4" t="s">
        <v>278</v>
      </c>
      <c r="F160" s="4" t="s">
        <v>29</v>
      </c>
      <c r="G160" s="59">
        <f t="shared" si="6"/>
        <v>1.0835349577559513E-2</v>
      </c>
      <c r="H160" s="60">
        <f t="shared" si="5"/>
        <v>126805765</v>
      </c>
    </row>
    <row r="161" spans="3:8" x14ac:dyDescent="0.25">
      <c r="C161" s="4" t="s">
        <v>278</v>
      </c>
      <c r="E161" s="4" t="s">
        <v>279</v>
      </c>
      <c r="F161" s="4" t="s">
        <v>21</v>
      </c>
      <c r="G161" s="59">
        <f t="shared" si="6"/>
        <v>4.4627029284027668E-3</v>
      </c>
      <c r="H161" s="60">
        <f t="shared" si="5"/>
        <v>52226876</v>
      </c>
    </row>
    <row r="162" spans="3:8" x14ac:dyDescent="0.25">
      <c r="C162" s="4" t="s">
        <v>279</v>
      </c>
      <c r="E162" s="4" t="s">
        <v>276</v>
      </c>
      <c r="F162" s="4" t="s">
        <v>33</v>
      </c>
      <c r="G162" s="59">
        <f t="shared" si="6"/>
        <v>5.3045518838147732E-2</v>
      </c>
      <c r="H162" s="60">
        <f t="shared" si="5"/>
        <v>620790086</v>
      </c>
    </row>
    <row r="163" spans="3:8" x14ac:dyDescent="0.25">
      <c r="C163" s="4" t="s">
        <v>276</v>
      </c>
      <c r="E163" s="4" t="s">
        <v>279</v>
      </c>
      <c r="F163" s="4" t="s">
        <v>36</v>
      </c>
      <c r="G163" s="59">
        <f t="shared" si="6"/>
        <v>1.3123464156736972E-2</v>
      </c>
      <c r="H163" s="60">
        <f t="shared" si="5"/>
        <v>153583500</v>
      </c>
    </row>
    <row r="164" spans="3:8" x14ac:dyDescent="0.25">
      <c r="C164" s="4" t="s">
        <v>279</v>
      </c>
      <c r="E164" s="4" t="s">
        <v>276</v>
      </c>
      <c r="F164" s="4" t="s">
        <v>288</v>
      </c>
      <c r="G164" s="59">
        <f t="shared" si="6"/>
        <v>0</v>
      </c>
      <c r="H164" s="60">
        <f t="shared" si="5"/>
        <v>0</v>
      </c>
    </row>
    <row r="165" spans="3:8" x14ac:dyDescent="0.25">
      <c r="C165" s="4" t="s">
        <v>276</v>
      </c>
      <c r="G165" s="64">
        <f>SUM(G155:G164)</f>
        <v>0.89116163640789881</v>
      </c>
      <c r="H165" s="65">
        <f>SUM(H155:H164)</f>
        <v>10429237398.799999</v>
      </c>
    </row>
    <row r="166" spans="3:8" x14ac:dyDescent="0.25">
      <c r="H166" s="58">
        <f>+H165-F115</f>
        <v>0</v>
      </c>
    </row>
    <row r="170" spans="3:8" x14ac:dyDescent="0.25">
      <c r="F170" s="67"/>
    </row>
    <row r="171" spans="3:8" x14ac:dyDescent="0.25">
      <c r="F171" s="67"/>
    </row>
    <row r="172" spans="3:8" x14ac:dyDescent="0.25">
      <c r="F172" s="67"/>
    </row>
    <row r="173" spans="3:8" x14ac:dyDescent="0.25">
      <c r="F173" s="67"/>
    </row>
    <row r="174" spans="3:8" x14ac:dyDescent="0.25">
      <c r="F174" s="67"/>
    </row>
    <row r="175" spans="3:8" x14ac:dyDescent="0.25">
      <c r="F175" s="67"/>
    </row>
    <row r="176" spans="3:8" x14ac:dyDescent="0.25">
      <c r="F176" s="67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2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2025-08-05T07:05:39Z</dcterms:created>
  <dcterms:modified xsi:type="dcterms:W3CDTF">2025-08-05T07:05:44Z</dcterms:modified>
</cp:coreProperties>
</file>